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5.24\Share-redirect$\uchiko_redirect\200293\デスクトップ\"/>
    </mc:Choice>
  </mc:AlternateContent>
  <bookViews>
    <workbookView xWindow="0" yWindow="0" windowWidth="28800" windowHeight="14115" firstSheet="4"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l="1"/>
  <c r="AP88" i="12"/>
  <c r="AF88" i="12"/>
  <c r="AA23" i="12" l="1"/>
  <c r="V23" i="12"/>
  <c r="Q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BW34" i="10" s="1"/>
  <c r="BW35" i="10" s="1"/>
  <c r="BW36" i="10" s="1"/>
  <c r="BW37" i="10" s="1"/>
  <c r="BW38" i="10" s="1"/>
  <c r="BW39" i="10" s="1"/>
  <c r="BW40" i="10" s="1"/>
  <c r="BW41" i="10" s="1"/>
  <c r="BW42" i="10" s="1"/>
  <c r="BW43" i="10" s="1"/>
  <c r="U39" i="10"/>
  <c r="C39" i="10"/>
  <c r="CO38" i="10"/>
  <c r="BE38" i="10"/>
  <c r="AM38" i="10"/>
  <c r="U38" i="10"/>
  <c r="C38" i="10"/>
  <c r="CO37" i="10"/>
  <c r="BE37" i="10"/>
  <c r="AM37" i="10"/>
  <c r="U37" i="10"/>
  <c r="C37" i="10"/>
  <c r="BE36" i="10"/>
  <c r="AM36" i="10"/>
  <c r="U36" i="10"/>
  <c r="C36" i="10"/>
  <c r="BE35" i="10"/>
  <c r="AM35" i="10"/>
  <c r="U35" i="10"/>
  <c r="C35"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<sst xmlns="http://schemas.openxmlformats.org/spreadsheetml/2006/main" count="1148" uniqueCount="574">
  <si>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</si>
  <si>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</si>
  <si>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</si>
  <si>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</si>
  <si>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</si>
  <si>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</si>
  <si>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</si>
  <si>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</si>
  <si>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</si>
  <si>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</si>
  <si>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</si>
  <si>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</si>
  <si>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</si>
  <si>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</si>
  <si>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</si>
  <si>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</si>
  <si>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</si>
  <si>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</si>
  <si>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</si>
  <si>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</si>
  <si>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</si>
  <si>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</si>
  <si>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</si>
  <si>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</si>
  <si>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</si>
  <si>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</si>
  <si>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</si>
  <si>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</si>
  <si>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</si>
  <si>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</si>
  <si>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</si>
  <si>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</si>
  <si>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</si>
  <si>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</si>
  <si>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</si>
  <si>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</si>
  <si>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</si>
  <si>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</si>
  <si>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</si>
  <si>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</si>
  <si>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</si>
  <si>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</si>
  <si>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</si>
  <si>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</si>
  <si>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</si>
  <si>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</si>
  <si>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</si>
  <si>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</si>
  <si>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</si>
  <si>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</si>
  <si>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</si>
  <si>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</si>
  <si>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</si>
  <si>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</si>
  <si>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</si>
  <si>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</si>
  <si>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</si>
  <si>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</si>
  <si>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</si>
  <si>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</si>
  <si>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</si>
  <si>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</si>
  <si>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</si>
  <si>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</si>
  <si>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</si>
  <si>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</si>
  <si>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</si>
  <si>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</si>
  <si>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</si>
  <si>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</si>
  <si>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</si>
  <si>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</si>
  <si>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</si>
  <si>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</si>
  <si>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</si>
  <si>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</si>
  <si>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</si>
  <si>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</si>
  <si>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</si>
  <si>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</si>
  <si>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</si>
  <si>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</si>
  <si>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</si>
  <si>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</si>
  <si>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</si>
  <si>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</si>
  <si>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</si>
  <si>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</si>
  <si>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</si>
  <si>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</si>
  <si>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</si>
  <si>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</si>
  <si>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</si>
  <si>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</si>
  <si>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</si>
  <si>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</si>
  <si>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</si>
  <si>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</si>
  <si>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</si>
  <si>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</si>
  <si>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</si>
  <si>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</si>
  <si>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</si>
  <si>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</si>
  <si>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</si>
  <si>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</si>
  <si>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</si>
  <si>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</si>
  <si>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</si>
  <si>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</si>
  <si>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</si>
  <si>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</si>
  <si>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</si>
  <si>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</si>
  <si>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</si>
  <si>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</si>
  <si>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</si>
  <si>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</si>
  <si>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</si>
  <si>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</si>
  <si>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</si>
  <si>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</si>
  <si>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</si>
  <si>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</si>
  <si>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</si>
  <si>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</si>
  <si>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</si>
  <si>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</si>
  <si>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</si>
  <si>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</si>
  <si>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</si>
  <si>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</si>
  <si>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</si>
  <si>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</si>
  <si>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</si>
  <si>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</si>
  <si>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</si>
  <si>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</si>
  <si>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</si>
  <si>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</si>
  <si>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</si>
  <si>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</si>
  <si>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</si>
  <si>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</si>
  <si>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</si>
  <si>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</si>
  <si>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</si>
  <si>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</si>
  <si>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</si>
  <si>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</si>
  <si>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</si>
  <si>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</si>
  <si>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</si>
  <si>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</si>
  <si>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</si>
  <si>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</si>
  <si>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</si>
  <si>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</si>
  <si>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</si>
  <si>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</si>
  <si>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</si>
  <si>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</si>
  <si>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</si>
  <si>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</si>
  <si>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</si>
  <si>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</si>
  <si>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</si>
  <si>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</si>
  <si>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</si>
  <si>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</si>
  <si>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</si>
  <si>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</si>
  <si>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</si>
  <si>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</si>
  <si>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</si>
  <si>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</si>
  <si>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</si>
  <si>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</si>
  <si>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</si>
  <si>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</si>
  <si>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</si>
  <si>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</si>
  <si>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</si>
  <si>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</si>
  <si>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</si>
  <si>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</si>
  <si>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</si>
  <si>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</si>
  <si>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</si>
  <si>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</si>
  <si>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</si>
  <si>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</si>
  <si>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</si>
  <si>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</si>
  <si>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</si>
  <si>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</si>
  <si>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</si>
  <si>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</si>
  <si>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</si>
  <si>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</si>
  <si>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</si>
  <si>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</si>
  <si>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</si>
  <si>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愛媛県内子町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</si>
  <si>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</si>
  <si>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</si>
  <si>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</si>
  <si>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</si>
  <si>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</si>
  <si>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</si>
  <si>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</si>
  <si>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</si>
  <si>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</si>
  <si>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</si>
  <si>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</si>
  <si>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</si>
  <si>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</si>
  <si>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</si>
  <si>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</si>
  <si>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</si>
  <si>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</si>
  <si>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</si>
  <si>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</si>
  <si>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</si>
  <si>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</si>
  <si>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</si>
  <si>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</si>
  <si>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</si>
  <si>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</si>
  <si>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</si>
  <si>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</si>
  <si>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</si>
  <si>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</si>
  <si>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</si>
  <si>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</si>
  <si>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</si>
  <si>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</si>
  <si>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</si>
  <si>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</si>
  <si>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</si>
  <si>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</si>
  <si>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</si>
  <si>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</si>
  <si>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</si>
  <si>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</si>
  <si>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</si>
  <si>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</si>
  <si>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</si>
  <si>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</si>
  <si>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</si>
  <si>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</si>
  <si>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</si>
  <si>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</si>
  <si>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</si>
  <si>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</si>
  <si>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</si>
  <si>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</si>
  <si>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</si>
  <si>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</si>
  <si>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</si>
  <si>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</si>
  <si>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</si>
  <si>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</si>
  <si>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</si>
  <si>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</si>
  <si>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</si>
  <si>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</si>
  <si>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</si>
  <si>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</si>
  <si>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</si>
  <si>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</si>
  <si>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</si>
  <si>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</si>
  <si>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</si>
  <si>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</si>
  <si>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</si>
  <si>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</si>
  <si>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</si>
  <si>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</si>
  <si>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</si>
  <si>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</si>
  <si>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</si>
  <si>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</si>
  <si>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</si>
  <si>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</si>
  <si>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</si>
  <si>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</si>
  <si>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</si>
  <si>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</si>
  <si>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</si>
  <si>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</si>
  <si>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</si>
  <si>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</si>
  <si>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</si>
  <si>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</si>
  <si>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</si>
  <si>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</si>
  <si>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</si>
  <si>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</si>
  <si>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</si>
  <si>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</si>
  <si>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</si>
  <si>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</si>
  <si>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</si>
  <si>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</si>
  <si>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</si>
  <si>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</si>
  <si>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</si>
  <si>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</si>
  <si>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</si>
  <si>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</si>
  <si>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</si>
  <si>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</si>
  <si>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</si>
  <si>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</si>
  <si>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</si>
  <si>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</si>
  <si>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</si>
  <si>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</si>
  <si>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</si>
  <si>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</si>
  <si>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</si>
  <si>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</si>
  <si>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</si>
  <si>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</si>
  <si>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</si>
  <si>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</si>
  <si>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</si>
  <si>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</si>
  <si>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</si>
  <si>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</si>
  <si>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</si>
  <si>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</si>
  <si>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</si>
  <si>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</si>
  <si>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</si>
  <si>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</si>
  <si>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</si>
  <si>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</si>
  <si>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</si>
  <si>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</si>
  <si>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</si>
  <si>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</si>
  <si>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</si>
  <si>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</si>
  <si>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</si>
  <si>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</si>
  <si>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</si>
  <si>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</si>
  <si>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</si>
  <si>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</si>
  <si>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</si>
  <si>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</si>
  <si>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</si>
  <si>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愛媛県内子町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</si>
  <si>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</si>
  <si>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</si>
  <si>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</si>
  <si>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</si>
  <si>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</si>
  <si>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</si>
  <si>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</si>
  <si>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</si>
  <si>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</si>
  <si>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</si>
  <si>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</si>
  <si>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</si>
  <si>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</si>
  <si>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</si>
  <si>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</si>
  <si>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</si>
  <si>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</si>
  <si>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</si>
  <si>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</si>
  <si>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</si>
  <si>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内子高等学校小田分校寄宿舎特別会計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</si>
  <si>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</si>
  <si>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</si>
  <si>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</si>
  <si>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</si>
  <si>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</si>
  <si>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</si>
  <si>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</si>
  <si>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</si>
  <si>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</si>
  <si>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</si>
  <si>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</si>
  <si>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</si>
  <si>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</si>
  <si>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</si>
  <si>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</si>
  <si>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</si>
  <si>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</si>
  <si>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</si>
  <si>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</si>
  <si>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</si>
  <si>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</si>
  <si>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</si>
  <si>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</si>
  <si>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</si>
  <si>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</si>
  <si>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</si>
  <si>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</si>
  <si>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</si>
  <si>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</si>
  <si>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</si>
  <si>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</si>
  <si>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</si>
  <si>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</si>
  <si>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</si>
  <si>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</si>
  <si>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</si>
  <si>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</si>
  <si>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</si>
  <si>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</si>
  <si>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</si>
  <si>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</si>
  <si>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</si>
  <si>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</si>
  <si>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</si>
  <si>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</si>
  <si>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</si>
  <si>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</si>
  <si>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</si>
  <si>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</si>
  <si>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</si>
  <si>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</si>
  <si>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</si>
  <si>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</si>
  <si>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</si>
  <si>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</si>
  <si>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</si>
  <si>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</si>
  <si>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</si>
  <si>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</si>
  <si>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</si>
  <si>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</si>
  <si>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</si>
  <si>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</si>
  <si>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</si>
  <si>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</si>
  <si>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</si>
  <si>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</si>
  <si>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</si>
  <si>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</si>
  <si>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</si>
  <si>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</si>
  <si>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</si>
  <si>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</si>
  <si>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</si>
  <si>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</si>
  <si>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</si>
  <si>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</si>
  <si>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</si>
  <si>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</si>
  <si>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</si>
  <si>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</si>
  <si>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</si>
  <si>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</si>
  <si>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</si>
  <si>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</si>
  <si>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</si>
  <si>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</si>
  <si>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</si>
  <si>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</si>
  <si>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</si>
  <si>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</si>
  <si>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</si>
  <si>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</si>
  <si>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</si>
  <si>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</si>
  <si>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</si>
  <si>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</si>
  <si>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</si>
  <si>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</si>
  <si>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</si>
  <si>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</si>
  <si>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</si>
  <si>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</si>
  <si>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</si>
  <si>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</si>
  <si>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</si>
  <si>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</si>
  <si>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</si>
  <si>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</si>
  <si>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</si>
  <si>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</si>
  <si>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</si>
  <si>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</si>
  <si>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</si>
  <si>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</si>
  <si>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</si>
  <si>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</si>
  <si>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</si>
  <si>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</si>
  <si>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</si>
  <si>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</si>
  <si>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</si>
  <si>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</si>
  <si>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</si>
  <si>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</si>
  <si>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</si>
  <si>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</si>
  <si>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</si>
  <si>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</si>
  <si>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</si>
  <si>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</si>
  <si>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</si>
  <si>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</si>
  <si>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</si>
  <si>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</si>
  <si>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</si>
  <si>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</si>
  <si>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</si>
  <si>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</si>
  <si>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</si>
  <si>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</si>
  <si>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</si>
  <si>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</si>
  <si>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</si>
  <si>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</si>
  <si>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</si>
  <si>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</si>
  <si>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</si>
  <si>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</si>
  <si>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</si>
  <si>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</si>
  <si>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</si>
  <si>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</si>
  <si>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</si>
  <si>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</si>
  <si>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内子町水道事業会計</t>
  </si>
  <si>
    <t>一般会計</t>
  </si>
  <si>
    <t>内子町公共下水道事業会計</t>
  </si>
  <si>
    <t>内子町介護保険事業特別会計</t>
  </si>
  <si>
    <t>内子町国民健康保険事業特別会計</t>
  </si>
  <si>
    <t>内子町後期高齢者医療保険事業特別会計</t>
  </si>
  <si>
    <t>内子高等学校小田分校寄宿舎特別会計</t>
  </si>
  <si>
    <t>内子町介護保険サービス事業特別会計</t>
  </si>
  <si>
    <t>その他会計（赤字）</t>
  </si>
  <si>
    <t>その他会計（黒字）</t>
  </si>
  <si>
    <t>R01</t>
    <phoneticPr fontId="5"/>
  </si>
  <si>
    <t>R02</t>
    <phoneticPr fontId="5"/>
  </si>
  <si>
    <t>R03</t>
    <phoneticPr fontId="5"/>
  </si>
  <si>
    <t>R04</t>
    <phoneticPr fontId="5"/>
  </si>
  <si>
    <t>R05</t>
    <phoneticPr fontId="5"/>
  </si>
  <si>
    <t>公共施設整備基金</t>
    <phoneticPr fontId="2"/>
  </si>
  <si>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0"/>
  </si>
  <si>
    <t>地域福祉基金</t>
    <rPh sb="0" eb="2">
      <t>チイキ</t>
    </rPh>
    <rPh sb="2" eb="4">
      <t>フクシ</t>
    </rPh>
    <rPh sb="4" eb="6">
      <t>キキン</t>
    </rPh>
    <phoneticPr fontId="10"/>
  </si>
  <si>
    <t>森林環境譲与税基金</t>
    <rPh sb="0" eb="2">
      <t>シンリン</t>
    </rPh>
    <rPh sb="2" eb="4">
      <t>カンキョウ</t>
    </rPh>
    <rPh sb="4" eb="7">
      <t>ジョウヨゼイ</t>
    </rPh>
    <rPh sb="7" eb="9">
      <t>キキン</t>
    </rPh>
    <phoneticPr fontId="10"/>
  </si>
  <si>
    <t>地域振興基金</t>
    <rPh sb="0" eb="2">
      <t>チイキ</t>
    </rPh>
    <rPh sb="2" eb="4">
      <t>シンコウ</t>
    </rPh>
    <rPh sb="4" eb="6">
      <t>キキン</t>
    </rPh>
    <phoneticPr fontId="10"/>
  </si>
  <si>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</si>
  <si>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10"/>
  </si>
  <si>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10"/>
  </si>
  <si>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10"/>
  </si>
  <si>
    <t>愛媛県市町総合事務組合　自治会館事業分</t>
    <rPh sb="0" eb="11">
      <t>エヒメケンシチョウソウゴウジムクミアイ</t>
    </rPh>
    <rPh sb="12" eb="14">
      <t>ジチ</t>
    </rPh>
    <rPh sb="14" eb="16">
      <t>カイカン</t>
    </rPh>
    <rPh sb="16" eb="18">
      <t>ジギョウ</t>
    </rPh>
    <rPh sb="18" eb="19">
      <t>ブン</t>
    </rPh>
    <phoneticPr fontId="10"/>
  </si>
  <si>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10"/>
  </si>
  <si>
    <t>愛媛県市町総合事務組合　共通経費分</t>
    <rPh sb="0" eb="11">
      <t>エヒメケンシチョウソウゴウジムクミアイ</t>
    </rPh>
    <rPh sb="12" eb="14">
      <t>キョウツウ</t>
    </rPh>
    <rPh sb="14" eb="16">
      <t>ケイヒ</t>
    </rPh>
    <rPh sb="16" eb="17">
      <t>ブン</t>
    </rPh>
    <phoneticPr fontId="10"/>
  </si>
  <si>
    <t>大洲・喜多衛生事務組合</t>
    <rPh sb="0" eb="2">
      <t>オオズ</t>
    </rPh>
    <rPh sb="3" eb="5">
      <t>キタ</t>
    </rPh>
    <rPh sb="5" eb="7">
      <t>エイセイ</t>
    </rPh>
    <rPh sb="7" eb="9">
      <t>ジム</t>
    </rPh>
    <rPh sb="9" eb="11">
      <t>クミアイ</t>
    </rPh>
    <phoneticPr fontId="10"/>
  </si>
  <si>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10"/>
  </si>
  <si>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10"/>
  </si>
  <si>
    <t>大洲地区広域消防事務組合</t>
    <rPh sb="0" eb="2">
      <t>オオズ</t>
    </rPh>
    <rPh sb="2" eb="4">
      <t>チク</t>
    </rPh>
    <rPh sb="4" eb="6">
      <t>コウイキ</t>
    </rPh>
    <rPh sb="6" eb="8">
      <t>ショウボウ</t>
    </rPh>
    <rPh sb="8" eb="10">
      <t>ジム</t>
    </rPh>
    <rPh sb="10" eb="12">
      <t>クミアイ</t>
    </rPh>
    <phoneticPr fontId="10"/>
  </si>
  <si>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10"/>
  </si>
  <si>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10"/>
  </si>
  <si>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10"/>
  </si>
  <si>
    <t>愛媛地方税滞納整理機構</t>
    <rPh sb="0" eb="2">
      <t>エヒメ</t>
    </rPh>
    <rPh sb="2" eb="5">
      <t>チホウゼイ</t>
    </rPh>
    <rPh sb="5" eb="7">
      <t>タイノウ</t>
    </rPh>
    <rPh sb="7" eb="9">
      <t>セイリ</t>
    </rPh>
    <rPh sb="9" eb="11">
      <t>キコウ</t>
    </rPh>
    <phoneticPr fontId="10"/>
  </si>
  <si>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10"/>
  </si>
  <si>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</si>
  <si>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内子フレッシュパークからり</t>
    <rPh sb="0" eb="2">
      <t>ウチコ</t>
    </rPh>
    <phoneticPr fontId="10"/>
  </si>
  <si>
    <t>内子町国際交流協会</t>
    <rPh sb="0" eb="3">
      <t>ウチコチョウ</t>
    </rPh>
    <rPh sb="3" eb="5">
      <t>コクサイ</t>
    </rPh>
    <rPh sb="5" eb="7">
      <t>コウリュウ</t>
    </rPh>
    <rPh sb="7" eb="9">
      <t>キョウカイ</t>
    </rPh>
    <phoneticPr fontId="10"/>
  </si>
  <si>
    <t>小田まちづくり</t>
    <rPh sb="0" eb="2">
      <t>オダ</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</si>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</sst>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D4B8-43E5-96B8-7767138695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96076</c:v>
                </c:pt>
                <c:pt idx="1">
                  <c:v>119928</c:v>
                </c:pt>
                <c:pt idx="2">
                  <c:v>102002</c:v>
                </c:pt>
                <c:pt idx="3">
                  <c:v>87689</c:v>
                </c:pt>
                <c:pt idx="4">
                  <c:v>120886</c:v>
                </c:pt>
              </c:numCache>
            </c:numRef>
          </c:val>
          <c:smooth val="0"/>
          <c:extLst>
            <c:ext xmlns:c16="http://schemas.microsoft.com/office/drawing/2014/chart" uri="{C3380CC4-5D6E-409C-BE32-E72D297353CC}">
              <c16:uniqueId val="{00000001-D4B8-43E5-96B8-7767138695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3.29</c:v>
                </c:pt>
                <c:pt idx="1">
                  <c:v>5.47</c:v>
                </c:pt>
                <c:pt idx="2">
                  <c:v>4.16</c:v>
                </c:pt>
                <c:pt idx="3">
                  <c:v>4.82</c:v>
                </c:pt>
                <c:pt idx="4">
                  <c:v>5.13</c:v>
                </c:pt>
              </c:numCache>
            </c:numRef>
          </c:val>
          <c:extLst>
            <c:ext xmlns:c16="http://schemas.microsoft.com/office/drawing/2014/chart" uri="{C3380CC4-5D6E-409C-BE32-E72D297353CC}">
              <c16:uniqueId val="{00000000-C9ED-4E72-8D77-96921A98BE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18.649999999999999</c:v>
                </c:pt>
                <c:pt idx="1">
                  <c:v>19.45</c:v>
                </c:pt>
                <c:pt idx="2">
                  <c:v>19.82</c:v>
                </c:pt>
                <c:pt idx="3">
                  <c:v>20.57</c:v>
                </c:pt>
                <c:pt idx="4">
                  <c:v>20.399999999999999</c:v>
                </c:pt>
              </c:numCache>
            </c:numRef>
          </c:val>
          <c:extLst>
            <c:ext xmlns:c16="http://schemas.microsoft.com/office/drawing/2014/chart" uri="{C3380CC4-5D6E-409C-BE32-E72D297353CC}">
              <c16:uniqueId val="{00000001-C9ED-4E72-8D77-96921A98BE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3.56</c:v>
                </c:pt>
                <c:pt idx="2">
                  <c:v>0.23</c:v>
                </c:pt>
                <c:pt idx="3">
                  <c:v>0.54</c:v>
                </c:pt>
                <c:pt idx="4">
                  <c:v>0.14000000000000001</c:v>
                </c:pt>
              </c:numCache>
            </c:numRef>
          </c:val>
          <c:smooth val="0"/>
          <c:extLst>
            <c:ext xmlns:c16="http://schemas.microsoft.com/office/drawing/2014/chart" uri="{C3380CC4-5D6E-409C-BE32-E72D297353CC}">
              <c16:uniqueId val="{00000002-C9ED-4E72-8D77-96921A98BE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28-4B8E-BFC9-6308CD83E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8-4B8E-BFC9-6308CD83E5C7}"/>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28-4B8E-BFC9-6308CD83E5C7}"/>
            </c:ext>
          </c:extLst>
        </c:ser>
        <c:ser>
          <c:idx val="3"/>
          <c:order val="3"/>
          <c:tx>
            <c:strRef>
              <c:f>データシート!$A$30</c:f>
              <c:strCache>
                <c:ptCount val="1"/>
                <c:pt idx="0">
                  <c:v>内子高等学校小田分校寄宿舎特別会計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28-4B8E-BFC9-6308CD83E5C7}"/>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0.13</c:v>
                </c:pt>
                <c:pt idx="4">
                  <c:v>#N/A</c:v>
                </c:pt>
                <c:pt idx="5">
                  <c:v>0.12</c:v>
                </c:pt>
                <c:pt idx="6">
                  <c:v>#N/A</c:v>
                </c:pt>
                <c:pt idx="7">
                  <c:v>0.08</c:v>
                </c:pt>
                <c:pt idx="8">
                  <c:v>#N/A</c:v>
                </c:pt>
                <c:pt idx="9">
                  <c:v>7.0000000000000007E-2</c:v>
                </c:pt>
              </c:numCache>
            </c:numRef>
          </c:val>
          <c:extLst>
            <c:ext xmlns:c16="http://schemas.microsoft.com/office/drawing/2014/chart" uri="{C3380CC4-5D6E-409C-BE32-E72D297353CC}">
              <c16:uniqueId val="{00000004-C628-4B8E-BFC9-6308CD83E5C7}"/>
            </c:ext>
          </c:extLst>
        </c:ser>
        <c:ser>
          <c:idx val="5"/>
          <c:order val="5"/>
          <c:tx>
            <c:strRef>
              <c:f>データシート!$A$32</c:f>
              <c:strCache>
                <c:ptCount val="1"/>
                <c:pt idx="0">
                  <c:v>内子町国民健康保険事業特別会計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0.23</c:v>
                </c:pt>
                <c:pt idx="4">
                  <c:v>#N/A</c:v>
                </c:pt>
                <c:pt idx="5">
                  <c:v>0.05</c:v>
                </c:pt>
                <c:pt idx="6">
                  <c:v>#N/A</c:v>
                </c:pt>
                <c:pt idx="7">
                  <c:v>0.22</c:v>
                </c:pt>
                <c:pt idx="8">
                  <c:v>#N/A</c:v>
                </c:pt>
                <c:pt idx="9">
                  <c:v>0.18</c:v>
                </c:pt>
              </c:numCache>
            </c:numRef>
          </c:val>
          <c:extLst>
            <c:ext xmlns:c16="http://schemas.microsoft.com/office/drawing/2014/chart" uri="{C3380CC4-5D6E-409C-BE32-E72D297353CC}">
              <c16:uniqueId val="{00000005-C628-4B8E-BFC9-6308CD83E5C7}"/>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0.05</c:v>
                </c:pt>
                <c:pt idx="4">
                  <c:v>#N/A</c:v>
                </c:pt>
                <c:pt idx="5">
                  <c:v>0.6</c:v>
                </c:pt>
                <c:pt idx="6">
                  <c:v>#N/A</c:v>
                </c:pt>
                <c:pt idx="7">
                  <c:v>0.83</c:v>
                </c:pt>
                <c:pt idx="8">
                  <c:v>#N/A</c:v>
                </c:pt>
                <c:pt idx="9">
                  <c:v>1.22</c:v>
                </c:pt>
              </c:numCache>
            </c:numRef>
          </c:val>
          <c:extLst>
            <c:ext xmlns:c16="http://schemas.microsoft.com/office/drawing/2014/chart" uri="{C3380CC4-5D6E-409C-BE32-E72D297353CC}">
              <c16:uniqueId val="{00000006-C628-4B8E-BFC9-6308CD83E5C7}"/>
            </c:ext>
          </c:extLst>
        </c:ser>
        <c:ser>
          <c:idx val="7"/>
          <c:order val="7"/>
          <c:tx>
            <c:strRef>
              <c:f>データシート!$A$34</c:f>
              <c:strCache>
                <c:ptCount val="1"/>
                <c:pt idx="0">
                  <c:v>内子町公共下水道事業会計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0.72</c:v>
                </c:pt>
                <c:pt idx="4">
                  <c:v>#N/A</c:v>
                </c:pt>
                <c:pt idx="5">
                  <c:v>0.81</c:v>
                </c:pt>
                <c:pt idx="6">
                  <c:v>#N/A</c:v>
                </c:pt>
                <c:pt idx="7">
                  <c:v>0.98</c:v>
                </c:pt>
                <c:pt idx="8">
                  <c:v>#N/A</c:v>
                </c:pt>
                <c:pt idx="9">
                  <c:v>1.25</c:v>
                </c:pt>
              </c:numCache>
            </c:numRef>
          </c:val>
          <c:extLst>
            <c:ext xmlns:c16="http://schemas.microsoft.com/office/drawing/2014/chart" uri="{C3380CC4-5D6E-409C-BE32-E72D297353CC}">
              <c16:uniqueId val="{00000007-C628-4B8E-BFC9-6308CD83E5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3.29</c:v>
                </c:pt>
                <c:pt idx="2">
                  <c:v>#N/A</c:v>
                </c:pt>
                <c:pt idx="3">
                  <c:v>5.47</c:v>
                </c:pt>
                <c:pt idx="4">
                  <c:v>#N/A</c:v>
                </c:pt>
                <c:pt idx="5">
                  <c:v>4.16</c:v>
                </c:pt>
                <c:pt idx="6">
                  <c:v>#N/A</c:v>
                </c:pt>
                <c:pt idx="7">
                  <c:v>4.8099999999999996</c:v>
                </c:pt>
                <c:pt idx="8">
                  <c:v>#N/A</c:v>
                </c:pt>
                <c:pt idx="9">
                  <c:v>5.13</c:v>
                </c:pt>
              </c:numCache>
            </c:numRef>
          </c:val>
          <c:extLst>
            <c:ext xmlns:c16="http://schemas.microsoft.com/office/drawing/2014/chart" uri="{C3380CC4-5D6E-409C-BE32-E72D297353CC}">
              <c16:uniqueId val="{00000008-C628-4B8E-BFC9-6308CD83E5C7}"/>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11.64</c:v>
                </c:pt>
                <c:pt idx="2">
                  <c:v>#N/A</c:v>
                </c:pt>
                <c:pt idx="3">
                  <c:v>12.17</c:v>
                </c:pt>
                <c:pt idx="4">
                  <c:v>#N/A</c:v>
                </c:pt>
                <c:pt idx="5">
                  <c:v>12.92</c:v>
                </c:pt>
                <c:pt idx="6">
                  <c:v>#N/A</c:v>
                </c:pt>
                <c:pt idx="7">
                  <c:v>16.510000000000002</c:v>
                </c:pt>
                <c:pt idx="8">
                  <c:v>#N/A</c:v>
                </c:pt>
                <c:pt idx="9">
                  <c:v>17.13</c:v>
                </c:pt>
              </c:numCache>
            </c:numRef>
          </c:val>
          <c:extLst>
            <c:ext xmlns:c16="http://schemas.microsoft.com/office/drawing/2014/chart" uri="{C3380CC4-5D6E-409C-BE32-E72D297353CC}">
              <c16:uniqueId val="{00000009-C628-4B8E-BFC9-6308CD83E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1089</c:v>
                </c:pt>
                <c:pt idx="5">
                  <c:v>1076</c:v>
                </c:pt>
                <c:pt idx="8">
                  <c:v>1046</c:v>
                </c:pt>
                <c:pt idx="11">
                  <c:v>993</c:v>
                </c:pt>
                <c:pt idx="14">
                  <c:v>939</c:v>
                </c:pt>
              </c:numCache>
            </c:numRef>
          </c:val>
          <c:extLst>
            <c:ext xmlns:c16="http://schemas.microsoft.com/office/drawing/2014/chart" uri="{C3380CC4-5D6E-409C-BE32-E72D297353CC}">
              <c16:uniqueId val="{00000000-22F3-46E5-AA23-911CEECC54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F3-46E5-AA23-911CEECC54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9</c:v>
                </c:pt>
                <c:pt idx="6">
                  <c:v>9</c:v>
                </c:pt>
                <c:pt idx="9">
                  <c:v>9</c:v>
                </c:pt>
                <c:pt idx="12">
                  <c:v>1</c:v>
                </c:pt>
              </c:numCache>
            </c:numRef>
          </c:val>
          <c:extLst>
            <c:ext xmlns:c16="http://schemas.microsoft.com/office/drawing/2014/chart" uri="{C3380CC4-5D6E-409C-BE32-E72D297353CC}">
              <c16:uniqueId val="{00000002-22F3-46E5-AA23-911CEECC54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6</c:v>
                </c:pt>
                <c:pt idx="6">
                  <c:v>8</c:v>
                </c:pt>
                <c:pt idx="9">
                  <c:v>9</c:v>
                </c:pt>
                <c:pt idx="12">
                  <c:v>10</c:v>
                </c:pt>
              </c:numCache>
            </c:numRef>
          </c:val>
          <c:extLst>
            <c:ext xmlns:c16="http://schemas.microsoft.com/office/drawing/2014/chart" uri="{C3380CC4-5D6E-409C-BE32-E72D297353CC}">
              <c16:uniqueId val="{00000003-22F3-46E5-AA23-911CEECC54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184</c:v>
                </c:pt>
                <c:pt idx="3">
                  <c:v>169</c:v>
                </c:pt>
                <c:pt idx="6">
                  <c:v>157</c:v>
                </c:pt>
                <c:pt idx="9">
                  <c:v>157</c:v>
                </c:pt>
                <c:pt idx="12">
                  <c:v>150</c:v>
                </c:pt>
              </c:numCache>
            </c:numRef>
          </c:val>
          <c:extLst>
            <c:ext xmlns:c16="http://schemas.microsoft.com/office/drawing/2014/chart" uri="{C3380CC4-5D6E-409C-BE32-E72D297353CC}">
              <c16:uniqueId val="{00000004-22F3-46E5-AA23-911CEECC54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F3-46E5-AA23-911CEECC54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F3-46E5-AA23-911CEECC54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948</c:v>
                </c:pt>
                <c:pt idx="3">
                  <c:v>990</c:v>
                </c:pt>
                <c:pt idx="6">
                  <c:v>999</c:v>
                </c:pt>
                <c:pt idx="9">
                  <c:v>975</c:v>
                </c:pt>
                <c:pt idx="12">
                  <c:v>942</c:v>
                </c:pt>
              </c:numCache>
            </c:numRef>
          </c:val>
          <c:extLst>
            <c:ext xmlns:c16="http://schemas.microsoft.com/office/drawing/2014/chart" uri="{C3380CC4-5D6E-409C-BE32-E72D297353CC}">
              <c16:uniqueId val="{00000007-22F3-46E5-AA23-911CEECC54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c:v>
                </c:pt>
                <c:pt idx="2">
                  <c:v>#N/A</c:v>
                </c:pt>
                <c:pt idx="3">
                  <c:v>#N/A</c:v>
                </c:pt>
                <c:pt idx="4">
                  <c:v>98</c:v>
                </c:pt>
                <c:pt idx="5">
                  <c:v>#N/A</c:v>
                </c:pt>
                <c:pt idx="6">
                  <c:v>#N/A</c:v>
                </c:pt>
                <c:pt idx="7">
                  <c:v>127</c:v>
                </c:pt>
                <c:pt idx="8">
                  <c:v>#N/A</c:v>
                </c:pt>
                <c:pt idx="9">
                  <c:v>#N/A</c:v>
                </c:pt>
                <c:pt idx="10">
                  <c:v>157</c:v>
                </c:pt>
                <c:pt idx="11">
                  <c:v>#N/A</c:v>
                </c:pt>
                <c:pt idx="12">
                  <c:v>#N/A</c:v>
                </c:pt>
                <c:pt idx="13">
                  <c:v>164</c:v>
                </c:pt>
                <c:pt idx="14">
                  <c:v>#N/A</c:v>
                </c:pt>
              </c:numCache>
            </c:numRef>
          </c:val>
          <c:smooth val="0"/>
          <c:extLst>
            <c:ext xmlns:c16="http://schemas.microsoft.com/office/drawing/2014/chart" uri="{C3380CC4-5D6E-409C-BE32-E72D297353CC}">
              <c16:uniqueId val="{00000008-22F3-46E5-AA23-911CEECC54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9248</c:v>
                </c:pt>
                <c:pt idx="5">
                  <c:v>8895</c:v>
                </c:pt>
                <c:pt idx="8">
                  <c:v>8603</c:v>
                </c:pt>
                <c:pt idx="11">
                  <c:v>8109</c:v>
                </c:pt>
                <c:pt idx="14">
                  <c:v>7996</c:v>
                </c:pt>
              </c:numCache>
            </c:numRef>
          </c:val>
          <c:extLst>
            <c:ext xmlns:c16="http://schemas.microsoft.com/office/drawing/2014/chart" uri="{C3380CC4-5D6E-409C-BE32-E72D297353CC}">
              <c16:uniqueId val="{00000000-0B00-484E-9052-00647CD65F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110</c:v>
                </c:pt>
                <c:pt idx="5">
                  <c:v>72</c:v>
                </c:pt>
                <c:pt idx="8">
                  <c:v>40</c:v>
                </c:pt>
                <c:pt idx="11">
                  <c:v>21</c:v>
                </c:pt>
                <c:pt idx="14">
                  <c:v>15</c:v>
                </c:pt>
              </c:numCache>
            </c:numRef>
          </c:val>
          <c:extLst>
            <c:ext xmlns:c16="http://schemas.microsoft.com/office/drawing/2014/chart" uri="{C3380CC4-5D6E-409C-BE32-E72D297353CC}">
              <c16:uniqueId val="{00000001-0B00-484E-9052-00647CD65F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6503</c:v>
                </c:pt>
                <c:pt idx="5">
                  <c:v>6668</c:v>
                </c:pt>
                <c:pt idx="8">
                  <c:v>7511</c:v>
                </c:pt>
                <c:pt idx="11">
                  <c:v>7499</c:v>
                </c:pt>
                <c:pt idx="14">
                  <c:v>7104</c:v>
                </c:pt>
              </c:numCache>
            </c:numRef>
          </c:val>
          <c:extLst>
            <c:ext xmlns:c16="http://schemas.microsoft.com/office/drawing/2014/chart" uri="{C3380CC4-5D6E-409C-BE32-E72D297353CC}">
              <c16:uniqueId val="{00000002-0B00-484E-9052-00647CD65F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00-484E-9052-00647CD65F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00-484E-9052-00647CD65F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0-484E-9052-00647CD65F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1574</c:v>
                </c:pt>
                <c:pt idx="3">
                  <c:v>1554</c:v>
                </c:pt>
                <c:pt idx="6">
                  <c:v>1511</c:v>
                </c:pt>
                <c:pt idx="9">
                  <c:v>1442</c:v>
                </c:pt>
                <c:pt idx="12">
                  <c:v>1346</c:v>
                </c:pt>
              </c:numCache>
            </c:numRef>
          </c:val>
          <c:extLst>
            <c:ext xmlns:c16="http://schemas.microsoft.com/office/drawing/2014/chart" uri="{C3380CC4-5D6E-409C-BE32-E72D297353CC}">
              <c16:uniqueId val="{00000006-0B00-484E-9052-00647CD65F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c:v>
                </c:pt>
                <c:pt idx="3">
                  <c:v>100</c:v>
                </c:pt>
                <c:pt idx="6">
                  <c:v>83</c:v>
                </c:pt>
                <c:pt idx="9">
                  <c:v>64</c:v>
                </c:pt>
                <c:pt idx="12">
                  <c:v>96</c:v>
                </c:pt>
              </c:numCache>
            </c:numRef>
          </c:val>
          <c:extLst>
            <c:ext xmlns:c16="http://schemas.microsoft.com/office/drawing/2014/chart" uri="{C3380CC4-5D6E-409C-BE32-E72D297353CC}">
              <c16:uniqueId val="{00000007-0B00-484E-9052-00647CD65F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1678</c:v>
                </c:pt>
                <c:pt idx="3">
                  <c:v>1588</c:v>
                </c:pt>
                <c:pt idx="6">
                  <c:v>1474</c:v>
                </c:pt>
                <c:pt idx="9">
                  <c:v>1376</c:v>
                </c:pt>
                <c:pt idx="12">
                  <c:v>1402</c:v>
                </c:pt>
              </c:numCache>
            </c:numRef>
          </c:val>
          <c:extLst>
            <c:ext xmlns:c16="http://schemas.microsoft.com/office/drawing/2014/chart" uri="{C3380CC4-5D6E-409C-BE32-E72D297353CC}">
              <c16:uniqueId val="{00000008-0B00-484E-9052-00647CD65F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55</c:v>
                </c:pt>
                <c:pt idx="3">
                  <c:v>40</c:v>
                </c:pt>
                <c:pt idx="6">
                  <c:v>26</c:v>
                </c:pt>
                <c:pt idx="9">
                  <c:v>13</c:v>
                </c:pt>
                <c:pt idx="12">
                  <c:v>9</c:v>
                </c:pt>
              </c:numCache>
            </c:numRef>
          </c:val>
          <c:extLst>
            <c:ext xmlns:c16="http://schemas.microsoft.com/office/drawing/2014/chart" uri="{C3380CC4-5D6E-409C-BE32-E72D297353CC}">
              <c16:uniqueId val="{00000009-0B00-484E-9052-00647CD65F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8090</c:v>
                </c:pt>
                <c:pt idx="3">
                  <c:v>7998</c:v>
                </c:pt>
                <c:pt idx="6">
                  <c:v>8052</c:v>
                </c:pt>
                <c:pt idx="9">
                  <c:v>7792</c:v>
                </c:pt>
                <c:pt idx="12">
                  <c:v>7753</c:v>
                </c:pt>
              </c:numCache>
            </c:numRef>
          </c:val>
          <c:extLst>
            <c:ext xmlns:c16="http://schemas.microsoft.com/office/drawing/2014/chart" uri="{C3380CC4-5D6E-409C-BE32-E72D297353CC}">
              <c16:uniqueId val="{0000000A-0B00-484E-9052-00647CD65F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00-484E-9052-00647CD65F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1375</c:v>
                </c:pt>
                <c:pt idx="1">
                  <c:v>1378</c:v>
                </c:pt>
                <c:pt idx="2">
                  <c:v>1366</c:v>
                </c:pt>
              </c:numCache>
            </c:numRef>
          </c:val>
          <c:extLst>
            <c:ext xmlns:c16="http://schemas.microsoft.com/office/drawing/2014/chart" uri="{C3380CC4-5D6E-409C-BE32-E72D297353CC}">
              <c16:uniqueId val="{00000000-454C-4FF9-AACF-009AB43731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1177</c:v>
                </c:pt>
                <c:pt idx="1">
                  <c:v>1177</c:v>
                </c:pt>
                <c:pt idx="2">
                  <c:v>1206</c:v>
                </c:pt>
              </c:numCache>
            </c:numRef>
          </c:val>
          <c:extLst>
            <c:ext xmlns:c16="http://schemas.microsoft.com/office/drawing/2014/chart" uri="{C3380CC4-5D6E-409C-BE32-E72D297353CC}">
              <c16:uniqueId val="{00000001-454C-4FF9-AACF-009AB43731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4914</c:v>
                </c:pt>
                <c:pt idx="1">
                  <c:v>5312</c:v>
                </c:pt>
                <c:pt idx="2">
                  <c:v>5244</c:v>
                </c:pt>
              </c:numCache>
            </c:numRef>
          </c:val>
          <c:extLst>
            <c:ext xmlns:c16="http://schemas.microsoft.com/office/drawing/2014/chart" uri="{C3380CC4-5D6E-409C-BE32-E72D297353CC}">
              <c16:uniqueId val="{00000002-454C-4FF9-AACF-009AB43731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人口が令和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15,406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15,081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人へ</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人減少（対前年度比：▲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％）したこと、高齢化率が全国平均を上回る</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41.5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％）になることに加え、町内に中心となる産業が少ないことから、財政基盤が弱く、類似団体平均</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0.32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を大きく下回る</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年間でも大幅な税収の増減がない現状である。今後の大幅な増収が見込めない中でも、引き続き町税の徴収事務の強化を図りながら、限られた財源を有効活用することに努める。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例年</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％に近い数字を推移して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82.6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％となった。（詳細については次のシート参照）</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年度の比率が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ているのは、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人件費や補助費等の増加が要因である。分母にあたる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においては大きな変化はない。</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8.2</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ﾎﾟｲﾝﾄ下回っており、良好な状態となっているが、</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昨今の物価高騰、建築価格の高騰もあり、今後の経常収支比率は増加が見込まれる。</a:t>
          </a:r>
          <a:endPar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今後も経常経費の見直し・削減を継続し、財政構造弾力性の確保に努める。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49276</xdr:rowOff>
    </xdr:from>
    <xdr:to>
      <xdr:col>23</xdr:col>
      <xdr:colOff>133350</xdr:colOff>
      <xdr:row>66</xdr:row>
      <xdr:rowOff>121158</xdr:rowOff>
    </xdr:to>
    <xdr:cxnSp macro="">
      <xdr:nvCxnSpPr>
        <xdr:cNvPr id="123" name="直線コネクタ 122"/>
        <xdr:cNvCxnSpPr/>
      </xdr:nvCxnSpPr>
      <xdr:spPr>
        <a:xfrm flipV="1">
          <a:off x="4953000" y="10679176"/>
          <a:ext cx="0" cy="757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93235</xdr:rowOff>
    </xdr:from>
    <xdr:ext cx="762000" cy="259045"/>
    <xdr:sp macro="" textlink="">
      <xdr:nvSpPr>
        <xdr:cNvPr id="124" name="財政構造の弾力性最小値テキスト"/>
        <xdr:cNvSpPr txBox="1"/>
      </xdr:nvSpPr>
      <xdr:spPr>
        <a:xfrm>
          <a:off x="5041900" y="114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121158</xdr:rowOff>
    </xdr:from>
    <xdr:to>
      <xdr:col>24</xdr:col>
      <xdr:colOff>12700</xdr:colOff>
      <xdr:row>66</xdr:row>
      <xdr:rowOff>121158</xdr:rowOff>
    </xdr:to>
    <xdr:cxnSp macro="">
      <xdr:nvCxnSpPr>
        <xdr:cNvPr id="125" name="直線コネクタ 124"/>
        <xdr:cNvCxnSpPr/>
      </xdr:nvCxnSpPr>
      <xdr:spPr>
        <a:xfrm>
          <a:off x="4864100" y="1143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135653</xdr:rowOff>
    </xdr:from>
    <xdr:ext cx="762000" cy="259045"/>
    <xdr:sp macro="" textlink="">
      <xdr:nvSpPr>
        <xdr:cNvPr id="126" name="財政構造の弾力性最大値テキスト"/>
        <xdr:cNvSpPr txBox="1"/>
      </xdr:nvSpPr>
      <xdr:spPr>
        <a:xfrm>
          <a:off x="5041900" y="1042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49276</xdr:rowOff>
    </xdr:from>
    <xdr:to>
      <xdr:col>24</xdr:col>
      <xdr:colOff>12700</xdr:colOff>
      <xdr:row>62</xdr:row>
      <xdr:rowOff>49276</xdr:rowOff>
    </xdr:to>
    <xdr:cxnSp macro="">
      <xdr:nvCxnSpPr>
        <xdr:cNvPr id="127" name="直線コネクタ 126"/>
        <xdr:cNvCxnSpPr/>
      </xdr:nvCxnSpPr>
      <xdr:spPr>
        <a:xfrm>
          <a:off x="4864100" y="106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49276</xdr:rowOff>
    </xdr:to>
    <xdr:cxnSp macro="">
      <xdr:nvCxnSpPr>
        <xdr:cNvPr id="128" name="直線コネクタ 127"/>
        <xdr:cNvCxnSpPr/>
      </xdr:nvCxnSpPr>
      <xdr:spPr>
        <a:xfrm>
          <a:off x="4114800" y="1054887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23385</xdr:rowOff>
    </xdr:from>
    <xdr:ext cx="762000" cy="259045"/>
    <xdr:sp macro="" textlink="">
      <xdr:nvSpPr>
        <xdr:cNvPr id="129" name="財政構造の弾力性平均値テキスト"/>
        <xdr:cNvSpPr txBox="1"/>
      </xdr:nvSpPr>
      <xdr:spPr>
        <a:xfrm>
          <a:off x="5041900" y="1099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30" name="フローチャート: 判断 129"/>
        <xdr:cNvSpPr/>
      </xdr:nvSpPr>
      <xdr:spPr>
        <a:xfrm>
          <a:off x="49022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90424</xdr:rowOff>
    </xdr:to>
    <xdr:cxnSp macro="">
      <xdr:nvCxnSpPr>
        <xdr:cNvPr id="131" name="直線コネクタ 130"/>
        <xdr:cNvCxnSpPr/>
      </xdr:nvCxnSpPr>
      <xdr:spPr>
        <a:xfrm>
          <a:off x="3225800" y="103268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2" name="フローチャート: 判断 131"/>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33" name="テキスト ボックス 132"/>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61</xdr:row>
      <xdr:rowOff>133858</xdr:rowOff>
    </xdr:to>
    <xdr:cxnSp macro="">
      <xdr:nvCxnSpPr>
        <xdr:cNvPr id="134" name="直線コネクタ 133"/>
        <xdr:cNvCxnSpPr/>
      </xdr:nvCxnSpPr>
      <xdr:spPr>
        <a:xfrm flipV="1">
          <a:off x="2336800" y="103268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5" name="フローチャート: 判断 134"/>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6" name="テキスト ボックス 135"/>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133858</xdr:rowOff>
    </xdr:to>
    <xdr:cxnSp macro="">
      <xdr:nvCxnSpPr>
        <xdr:cNvPr id="137" name="直線コネクタ 136"/>
        <xdr:cNvCxnSpPr/>
      </xdr:nvCxnSpPr>
      <xdr:spPr>
        <a:xfrm>
          <a:off x="1447800" y="105488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22352</xdr:rowOff>
    </xdr:from>
    <xdr:to>
      <xdr:col>11</xdr:col>
      <xdr:colOff>82550</xdr:colOff>
      <xdr:row>64</xdr:row>
      <xdr:rowOff>123952</xdr:rowOff>
    </xdr:to>
    <xdr:sp macro="" textlink="">
      <xdr:nvSpPr>
        <xdr:cNvPr id="138" name="フローチャート: 判断 137"/>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39" name="テキスト ボックス 138"/>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7" name="楕円 146"/>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91203</xdr:rowOff>
    </xdr:from>
    <xdr:ext cx="762000" cy="259045"/>
    <xdr:sp macro="" textlink="">
      <xdr:nvSpPr>
        <xdr:cNvPr id="148" name="財政構造の弾力性該当値テキスト"/>
        <xdr:cNvSpPr txBox="1"/>
      </xdr:nvSpPr>
      <xdr:spPr>
        <a:xfrm>
          <a:off x="5041900" y="1054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49" name="楕円 148"/>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0" name="テキスト ボックス 149"/>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1" name="楕円 150"/>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2" name="テキスト ボックス 151"/>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3" name="楕円 152"/>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4" name="テキスト ボックス 153"/>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5" name="楕円 154"/>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6" name="テキスト ボックス 155"/>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人件費は、職員数の増加や初任給の見直しなどの影響により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86,610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千円の増加、維持補修費も物価高・人件費の高騰による点検費用の増加・補修個所の増加により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18,670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千円増加した。一方で物件費は物価高騰・燃料費の高騰などがあった中でも、令和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年度に新型コロナウイルスにかかる検査キット事業：</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38,108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千円などの臨時的な支出が多かったこともあり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65,244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千円減少した。人口も前年より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人減少しており、その結果、「人口１人当たりの人件費・物件費等決算額」は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7,349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円増加した。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46,505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円少ないが、今後も支出の抑制・定員管理の適正化に努める。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2" name="直線コネクタ 181"/>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3" name="人件費・物件費等の状況最小値テキスト"/>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4" name="直線コネクタ 183"/>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5" name="人件費・物件費等の状況最大値テキスト"/>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6" name="直線コネクタ 185"/>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50409</xdr:rowOff>
    </xdr:from>
    <xdr:to>
      <xdr:col>23</xdr:col>
      <xdr:colOff>133350</xdr:colOff>
      <xdr:row>82</xdr:row>
      <xdr:rowOff>94743</xdr:rowOff>
    </xdr:to>
    <xdr:cxnSp macro="">
      <xdr:nvCxnSpPr>
        <xdr:cNvPr id="187" name="直線コネクタ 186"/>
        <xdr:cNvCxnSpPr/>
      </xdr:nvCxnSpPr>
      <xdr:spPr>
        <a:xfrm>
          <a:off x="4114800" y="14109309"/>
          <a:ext cx="8382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88" name="人件費・物件費等の状況平均値テキスト"/>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89" name="フローチャート: 判断 188"/>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169219</xdr:rowOff>
    </xdr:from>
    <xdr:to>
      <xdr:col>19</xdr:col>
      <xdr:colOff>133350</xdr:colOff>
      <xdr:row>82</xdr:row>
      <xdr:rowOff>50409</xdr:rowOff>
    </xdr:to>
    <xdr:cxnSp macro="">
      <xdr:nvCxnSpPr>
        <xdr:cNvPr id="190" name="直線コネクタ 189"/>
        <xdr:cNvCxnSpPr/>
      </xdr:nvCxnSpPr>
      <xdr:spPr>
        <a:xfrm>
          <a:off x="3225800" y="14056669"/>
          <a:ext cx="889000" cy="5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1" name="フローチャート: 判断 190"/>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2" name="テキスト ボックス 191"/>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118185</xdr:rowOff>
    </xdr:from>
    <xdr:to>
      <xdr:col>15</xdr:col>
      <xdr:colOff>82550</xdr:colOff>
      <xdr:row>81</xdr:row>
      <xdr:rowOff>169219</xdr:rowOff>
    </xdr:to>
    <xdr:cxnSp macro="">
      <xdr:nvCxnSpPr>
        <xdr:cNvPr id="193" name="直線コネクタ 192"/>
        <xdr:cNvCxnSpPr/>
      </xdr:nvCxnSpPr>
      <xdr:spPr>
        <a:xfrm>
          <a:off x="2336800" y="14005635"/>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4" name="フローチャート: 判断 193"/>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5" name="テキスト ボックス 194"/>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10734</xdr:rowOff>
    </xdr:from>
    <xdr:to>
      <xdr:col>11</xdr:col>
      <xdr:colOff>31750</xdr:colOff>
      <xdr:row>81</xdr:row>
      <xdr:rowOff>118185</xdr:rowOff>
    </xdr:to>
    <xdr:cxnSp macro="">
      <xdr:nvCxnSpPr>
        <xdr:cNvPr id="196" name="直線コネクタ 195"/>
        <xdr:cNvCxnSpPr/>
      </xdr:nvCxnSpPr>
      <xdr:spPr>
        <a:xfrm>
          <a:off x="1447800" y="13898184"/>
          <a:ext cx="889000" cy="1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7" name="フローチャート: 判断 196"/>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84962</xdr:rowOff>
    </xdr:from>
    <xdr:ext cx="762000" cy="259045"/>
    <xdr:sp macro="" textlink="">
      <xdr:nvSpPr>
        <xdr:cNvPr id="198" name="テキスト ボックス 197"/>
        <xdr:cNvSpPr txBox="1"/>
      </xdr:nvSpPr>
      <xdr:spPr>
        <a:xfrm>
          <a:off x="1955800" y="141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199" name="フローチャート: 判断 198"/>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0" name="テキスト ボックス 199"/>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43943</xdr:rowOff>
    </xdr:from>
    <xdr:to>
      <xdr:col>23</xdr:col>
      <xdr:colOff>184150</xdr:colOff>
      <xdr:row>82</xdr:row>
      <xdr:rowOff>145543</xdr:rowOff>
    </xdr:to>
    <xdr:sp macro="" textlink="">
      <xdr:nvSpPr>
        <xdr:cNvPr id="206" name="楕円 205"/>
        <xdr:cNvSpPr/>
      </xdr:nvSpPr>
      <xdr:spPr>
        <a:xfrm>
          <a:off x="4902200" y="141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60470</xdr:rowOff>
    </xdr:from>
    <xdr:ext cx="762000" cy="259045"/>
    <xdr:sp macro="" textlink="">
      <xdr:nvSpPr>
        <xdr:cNvPr id="207" name="人件費・物件費等の状況該当値テキスト"/>
        <xdr:cNvSpPr txBox="1"/>
      </xdr:nvSpPr>
      <xdr:spPr>
        <a:xfrm>
          <a:off x="5041900" y="139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171059</xdr:rowOff>
    </xdr:from>
    <xdr:to>
      <xdr:col>19</xdr:col>
      <xdr:colOff>184150</xdr:colOff>
      <xdr:row>82</xdr:row>
      <xdr:rowOff>101209</xdr:rowOff>
    </xdr:to>
    <xdr:sp macro="" textlink="">
      <xdr:nvSpPr>
        <xdr:cNvPr id="208" name="楕円 207"/>
        <xdr:cNvSpPr/>
      </xdr:nvSpPr>
      <xdr:spPr>
        <a:xfrm>
          <a:off x="4064000" y="140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111386</xdr:rowOff>
    </xdr:from>
    <xdr:ext cx="736600" cy="259045"/>
    <xdr:sp macro="" textlink="">
      <xdr:nvSpPr>
        <xdr:cNvPr id="209" name="テキスト ボックス 208"/>
        <xdr:cNvSpPr txBox="1"/>
      </xdr:nvSpPr>
      <xdr:spPr>
        <a:xfrm>
          <a:off x="3733800" y="1382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118419</xdr:rowOff>
    </xdr:from>
    <xdr:to>
      <xdr:col>15</xdr:col>
      <xdr:colOff>133350</xdr:colOff>
      <xdr:row>82</xdr:row>
      <xdr:rowOff>48569</xdr:rowOff>
    </xdr:to>
    <xdr:sp macro="" textlink="">
      <xdr:nvSpPr>
        <xdr:cNvPr id="210" name="楕円 209"/>
        <xdr:cNvSpPr/>
      </xdr:nvSpPr>
      <xdr:spPr>
        <a:xfrm>
          <a:off x="3175000" y="140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58746</xdr:rowOff>
    </xdr:from>
    <xdr:ext cx="762000" cy="259045"/>
    <xdr:sp macro="" textlink="">
      <xdr:nvSpPr>
        <xdr:cNvPr id="211" name="テキスト ボックス 210"/>
        <xdr:cNvSpPr txBox="1"/>
      </xdr:nvSpPr>
      <xdr:spPr>
        <a:xfrm>
          <a:off x="2844800" y="1377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67385</xdr:rowOff>
    </xdr:from>
    <xdr:to>
      <xdr:col>11</xdr:col>
      <xdr:colOff>82550</xdr:colOff>
      <xdr:row>81</xdr:row>
      <xdr:rowOff>168985</xdr:rowOff>
    </xdr:to>
    <xdr:sp macro="" textlink="">
      <xdr:nvSpPr>
        <xdr:cNvPr id="212" name="楕円 211"/>
        <xdr:cNvSpPr/>
      </xdr:nvSpPr>
      <xdr:spPr>
        <a:xfrm>
          <a:off x="2286000" y="139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7712</xdr:rowOff>
    </xdr:from>
    <xdr:ext cx="762000" cy="259045"/>
    <xdr:sp macro="" textlink="">
      <xdr:nvSpPr>
        <xdr:cNvPr id="213" name="テキスト ボックス 212"/>
        <xdr:cNvSpPr txBox="1"/>
      </xdr:nvSpPr>
      <xdr:spPr>
        <a:xfrm>
          <a:off x="1955800" y="1372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131384</xdr:rowOff>
    </xdr:from>
    <xdr:to>
      <xdr:col>7</xdr:col>
      <xdr:colOff>31750</xdr:colOff>
      <xdr:row>81</xdr:row>
      <xdr:rowOff>61534</xdr:rowOff>
    </xdr:to>
    <xdr:sp macro="" textlink="">
      <xdr:nvSpPr>
        <xdr:cNvPr id="214" name="楕円 213"/>
        <xdr:cNvSpPr/>
      </xdr:nvSpPr>
      <xdr:spPr>
        <a:xfrm>
          <a:off x="1397000" y="138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71711</xdr:rowOff>
    </xdr:from>
    <xdr:ext cx="762000" cy="259045"/>
    <xdr:sp macro="" textlink="">
      <xdr:nvSpPr>
        <xdr:cNvPr id="215" name="テキスト ボックス 214"/>
        <xdr:cNvSpPr txBox="1"/>
      </xdr:nvSpPr>
      <xdr:spPr>
        <a:xfrm>
          <a:off x="1066800" y="136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上昇した理由としては初任給の見直し</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や職員構成の変化など</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あげられる</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しかし、類似団体と比較すると、直近の</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年間でも数値は低く推移している状況が続いており、ワースト</a:t>
          </a:r>
          <a:r>
            <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位になっている。今後も引き続き人事評価制度を全職員に適用し、公平かつ均衡のとれた給与制度を推進していく。</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73025</xdr:rowOff>
    </xdr:from>
    <xdr:to>
      <xdr:col>81</xdr:col>
      <xdr:colOff>44450</xdr:colOff>
      <xdr:row>89</xdr:row>
      <xdr:rowOff>170391</xdr:rowOff>
    </xdr:to>
    <xdr:cxnSp macro="">
      <xdr:nvCxnSpPr>
        <xdr:cNvPr id="244" name="直線コネクタ 243"/>
        <xdr:cNvCxnSpPr/>
      </xdr:nvCxnSpPr>
      <xdr:spPr>
        <a:xfrm flipV="1">
          <a:off x="17018000" y="143033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5"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46" name="直線コネクタ 245"/>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159402</xdr:rowOff>
    </xdr:from>
    <xdr:ext cx="762000" cy="259045"/>
    <xdr:sp macro="" textlink="">
      <xdr:nvSpPr>
        <xdr:cNvPr id="247" name="給与水準   （国との比較）最大値テキスト"/>
        <xdr:cNvSpPr txBox="1"/>
      </xdr:nvSpPr>
      <xdr:spPr>
        <a:xfrm>
          <a:off x="17106900" y="1404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73025</xdr:rowOff>
    </xdr:from>
    <xdr:to>
      <xdr:col>81</xdr:col>
      <xdr:colOff>133350</xdr:colOff>
      <xdr:row>83</xdr:row>
      <xdr:rowOff>73025</xdr:rowOff>
    </xdr:to>
    <xdr:cxnSp macro="">
      <xdr:nvCxnSpPr>
        <xdr:cNvPr id="248" name="直線コネクタ 247"/>
        <xdr:cNvCxnSpPr/>
      </xdr:nvCxnSpPr>
      <xdr:spPr>
        <a:xfrm>
          <a:off x="16929100" y="14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83</xdr:row>
      <xdr:rowOff>113241</xdr:rowOff>
    </xdr:to>
    <xdr:cxnSp macro="">
      <xdr:nvCxnSpPr>
        <xdr:cNvPr id="249" name="直線コネクタ 248"/>
        <xdr:cNvCxnSpPr/>
      </xdr:nvCxnSpPr>
      <xdr:spPr>
        <a:xfrm>
          <a:off x="16179800" y="1418272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123825</xdr:rowOff>
    </xdr:to>
    <xdr:cxnSp macro="">
      <xdr:nvCxnSpPr>
        <xdr:cNvPr id="252" name="直線コネクタ 251"/>
        <xdr:cNvCxnSpPr/>
      </xdr:nvCxnSpPr>
      <xdr:spPr>
        <a:xfrm>
          <a:off x="15290800" y="1396153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3" name="フローチャート: 判断 25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4" name="テキスト ボックス 25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3175</xdr:rowOff>
    </xdr:to>
    <xdr:cxnSp macro="">
      <xdr:nvCxnSpPr>
        <xdr:cNvPr id="255" name="直線コネクタ 254"/>
        <xdr:cNvCxnSpPr/>
      </xdr:nvCxnSpPr>
      <xdr:spPr>
        <a:xfrm flipV="1">
          <a:off x="14401800" y="139615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30691</xdr:rowOff>
    </xdr:from>
    <xdr:to>
      <xdr:col>73</xdr:col>
      <xdr:colOff>44450</xdr:colOff>
      <xdr:row>86</xdr:row>
      <xdr:rowOff>132291</xdr:rowOff>
    </xdr:to>
    <xdr:sp macro="" textlink="">
      <xdr:nvSpPr>
        <xdr:cNvPr id="256" name="フローチャート: 判断 255"/>
        <xdr:cNvSpPr/>
      </xdr:nvSpPr>
      <xdr:spPr>
        <a:xfrm>
          <a:off x="152400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57" name="テキスト ボックス 256"/>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82</xdr:row>
      <xdr:rowOff>3175</xdr:rowOff>
    </xdr:to>
    <xdr:cxnSp macro="">
      <xdr:nvCxnSpPr>
        <xdr:cNvPr id="258" name="直線コネクタ 257"/>
        <xdr:cNvCxnSpPr/>
      </xdr:nvCxnSpPr>
      <xdr:spPr>
        <a:xfrm>
          <a:off x="13512800" y="1394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59" name="フローチャート: 判断 258"/>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0" name="テキスト ボックス 259"/>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68" name="楕円 267"/>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155168</xdr:rowOff>
    </xdr:from>
    <xdr:ext cx="762000" cy="259045"/>
    <xdr:sp macro="" textlink="">
      <xdr:nvSpPr>
        <xdr:cNvPr id="269" name="給与水準   （国との比較）該当値テキスト"/>
        <xdr:cNvSpPr txBox="1"/>
      </xdr:nvSpPr>
      <xdr:spPr>
        <a:xfrm>
          <a:off x="17106900" y="1421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70" name="楕円 269"/>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71" name="テキスト ボックス 270"/>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2" name="楕円 271"/>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3" name="テキスト ボックス 272"/>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74" name="楕円 273"/>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75" name="テキスト ボックス 274"/>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76" name="楕円 275"/>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77" name="テキスト ボックス 276"/>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職員数は、多様化する行政サービスの充実を図る</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理由などから</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人で</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増加。人口においては令和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15,406</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15,081</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人へ</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人減少しており、人口減少が数年にわたって続いている状態である。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その結果、「人口</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今後も少子化対策に取り組みながら、魅力ある町づくりを</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PR</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U</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I</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J</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ターンで定住促進を図り、充実した住民サービスが行えるよう行政効果が反映できる職員構成・職員数のバランスのとれた組織の維持に努めていきたい。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110037</xdr:rowOff>
    </xdr:from>
    <xdr:to>
      <xdr:col>81</xdr:col>
      <xdr:colOff>44450</xdr:colOff>
      <xdr:row>64</xdr:row>
      <xdr:rowOff>118654</xdr:rowOff>
    </xdr:to>
    <xdr:cxnSp macro="">
      <xdr:nvCxnSpPr>
        <xdr:cNvPr id="314" name="直線コネクタ 313"/>
        <xdr:cNvCxnSpPr/>
      </xdr:nvCxnSpPr>
      <xdr:spPr>
        <a:xfrm>
          <a:off x="16179800" y="1108283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25689</xdr:rowOff>
    </xdr:from>
    <xdr:ext cx="762000" cy="259045"/>
    <xdr:sp macro="" textlink="">
      <xdr:nvSpPr>
        <xdr:cNvPr id="315" name="定員管理の状況平均値テキスト"/>
        <xdr:cNvSpPr txBox="1"/>
      </xdr:nvSpPr>
      <xdr:spPr>
        <a:xfrm>
          <a:off x="17106900" y="10484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116024</xdr:rowOff>
    </xdr:from>
    <xdr:to>
      <xdr:col>77</xdr:col>
      <xdr:colOff>44450</xdr:colOff>
      <xdr:row>64</xdr:row>
      <xdr:rowOff>110037</xdr:rowOff>
    </xdr:to>
    <xdr:cxnSp macro="">
      <xdr:nvCxnSpPr>
        <xdr:cNvPr id="317" name="直線コネクタ 316"/>
        <xdr:cNvCxnSpPr/>
      </xdr:nvCxnSpPr>
      <xdr:spPr>
        <a:xfrm>
          <a:off x="15290800" y="1091737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19" name="テキスト ボックス 318"/>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116024</xdr:rowOff>
    </xdr:to>
    <xdr:cxnSp macro="">
      <xdr:nvCxnSpPr>
        <xdr:cNvPr id="320" name="直線コネクタ 319"/>
        <xdr:cNvCxnSpPr/>
      </xdr:nvCxnSpPr>
      <xdr:spPr>
        <a:xfrm>
          <a:off x="14401800" y="1087256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2" name="テキスト ボックス 321"/>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149588</xdr:rowOff>
    </xdr:from>
    <xdr:to>
      <xdr:col>68</xdr:col>
      <xdr:colOff>152400</xdr:colOff>
      <xdr:row>63</xdr:row>
      <xdr:rowOff>71210</xdr:rowOff>
    </xdr:to>
    <xdr:cxnSp macro="">
      <xdr:nvCxnSpPr>
        <xdr:cNvPr id="323" name="直線コネクタ 322"/>
        <xdr:cNvCxnSpPr/>
      </xdr:nvCxnSpPr>
      <xdr:spPr>
        <a:xfrm>
          <a:off x="13512800" y="1077948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5" name="テキスト ボックス 32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macro="" textlink="">
      <xdr:nvSpPr>
        <xdr:cNvPr id="327" name="テキスト ボックス 326"/>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67854</xdr:rowOff>
    </xdr:from>
    <xdr:to>
      <xdr:col>81</xdr:col>
      <xdr:colOff>95250</xdr:colOff>
      <xdr:row>64</xdr:row>
      <xdr:rowOff>169454</xdr:rowOff>
    </xdr:to>
    <xdr:sp macro="" textlink="">
      <xdr:nvSpPr>
        <xdr:cNvPr id="333" name="楕円 332"/>
        <xdr:cNvSpPr/>
      </xdr:nvSpPr>
      <xdr:spPr>
        <a:xfrm>
          <a:off x="16967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39931</xdr:rowOff>
    </xdr:from>
    <xdr:ext cx="762000" cy="259045"/>
    <xdr:sp macro="" textlink="">
      <xdr:nvSpPr>
        <xdr:cNvPr id="334" name="定員管理の状況該当値テキスト"/>
        <xdr:cNvSpPr txBox="1"/>
      </xdr:nvSpPr>
      <xdr:spPr>
        <a:xfrm>
          <a:off x="17106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59237</xdr:rowOff>
    </xdr:from>
    <xdr:to>
      <xdr:col>77</xdr:col>
      <xdr:colOff>95250</xdr:colOff>
      <xdr:row>64</xdr:row>
      <xdr:rowOff>160837</xdr:rowOff>
    </xdr:to>
    <xdr:sp macro="" textlink="">
      <xdr:nvSpPr>
        <xdr:cNvPr id="335" name="楕円 334"/>
        <xdr:cNvSpPr/>
      </xdr:nvSpPr>
      <xdr:spPr>
        <a:xfrm>
          <a:off x="16129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145614</xdr:rowOff>
    </xdr:from>
    <xdr:ext cx="736600" cy="259045"/>
    <xdr:sp macro="" textlink="">
      <xdr:nvSpPr>
        <xdr:cNvPr id="336" name="テキスト ボックス 335"/>
        <xdr:cNvSpPr txBox="1"/>
      </xdr:nvSpPr>
      <xdr:spPr>
        <a:xfrm>
          <a:off x="15798800" y="1111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65224</xdr:rowOff>
    </xdr:from>
    <xdr:to>
      <xdr:col>73</xdr:col>
      <xdr:colOff>44450</xdr:colOff>
      <xdr:row>63</xdr:row>
      <xdr:rowOff>166824</xdr:rowOff>
    </xdr:to>
    <xdr:sp macro="" textlink="">
      <xdr:nvSpPr>
        <xdr:cNvPr id="337" name="楕円 336"/>
        <xdr:cNvSpPr/>
      </xdr:nvSpPr>
      <xdr:spPr>
        <a:xfrm>
          <a:off x="152400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151601</xdr:rowOff>
    </xdr:from>
    <xdr:ext cx="762000" cy="259045"/>
    <xdr:sp macro="" textlink="">
      <xdr:nvSpPr>
        <xdr:cNvPr id="338" name="テキスト ボックス 337"/>
        <xdr:cNvSpPr txBox="1"/>
      </xdr:nvSpPr>
      <xdr:spPr>
        <a:xfrm>
          <a:off x="14909800" y="109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20410</xdr:rowOff>
    </xdr:from>
    <xdr:to>
      <xdr:col>68</xdr:col>
      <xdr:colOff>203200</xdr:colOff>
      <xdr:row>63</xdr:row>
      <xdr:rowOff>122010</xdr:rowOff>
    </xdr:to>
    <xdr:sp macro="" textlink="">
      <xdr:nvSpPr>
        <xdr:cNvPr id="339" name="楕円 338"/>
        <xdr:cNvSpPr/>
      </xdr:nvSpPr>
      <xdr:spPr>
        <a:xfrm>
          <a:off x="14351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106787</xdr:rowOff>
    </xdr:from>
    <xdr:ext cx="762000" cy="259045"/>
    <xdr:sp macro="" textlink="">
      <xdr:nvSpPr>
        <xdr:cNvPr id="340" name="テキスト ボックス 339"/>
        <xdr:cNvSpPr txBox="1"/>
      </xdr:nvSpPr>
      <xdr:spPr>
        <a:xfrm>
          <a:off x="14020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98788</xdr:rowOff>
    </xdr:from>
    <xdr:to>
      <xdr:col>64</xdr:col>
      <xdr:colOff>152400</xdr:colOff>
      <xdr:row>63</xdr:row>
      <xdr:rowOff>28938</xdr:rowOff>
    </xdr:to>
    <xdr:sp macro="" textlink="">
      <xdr:nvSpPr>
        <xdr:cNvPr id="341" name="楕円 340"/>
        <xdr:cNvSpPr/>
      </xdr:nvSpPr>
      <xdr:spPr>
        <a:xfrm>
          <a:off x="13462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13715</xdr:rowOff>
    </xdr:from>
    <xdr:ext cx="762000" cy="259045"/>
    <xdr:sp macro="" textlink="">
      <xdr:nvSpPr>
        <xdr:cNvPr id="342" name="テキスト ボックス 341"/>
        <xdr:cNvSpPr txBox="1"/>
      </xdr:nvSpPr>
      <xdr:spPr>
        <a:xfrm>
          <a:off x="13131800" y="108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年度には「公債費適正化計画」を策定し、地方債発行の抑制などの財政運営を行っ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た。その結果、平成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％であった実質公債費比率は、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％と着実に改善することができている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242,160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千円、過疎対策事業債（ソフト分）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千円減少し、災害復旧事業債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38,427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千円の増加などから元利償還金が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％）減少し、算入公債費等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％）ほか減少したことから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類似団体内順位は１位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全国平均、愛媛県平均と比較しても下回ることができているので、健全な財政運営ができている。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今後も内子町総合計画を推進していく中で、事業の必要性等を検証し、地方債の発行抑制をすることで健全財政を図っていく。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705</xdr:rowOff>
    </xdr:from>
    <xdr:to>
      <xdr:col>81</xdr:col>
      <xdr:colOff>44450</xdr:colOff>
      <xdr:row>45</xdr:row>
      <xdr:rowOff>100895</xdr:rowOff>
    </xdr:to>
    <xdr:cxnSp macro="">
      <xdr:nvCxnSpPr>
        <xdr:cNvPr id="371" name="直線コネクタ 370"/>
        <xdr:cNvCxnSpPr/>
      </xdr:nvCxnSpPr>
      <xdr:spPr>
        <a:xfrm flipV="1">
          <a:off x="17018000" y="651580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2"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3" name="直線コネクタ 372"/>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87082</xdr:rowOff>
    </xdr:from>
    <xdr:ext cx="762000" cy="259045"/>
    <xdr:sp macro="" textlink="">
      <xdr:nvSpPr>
        <xdr:cNvPr id="374" name="公債費負担の状況最大値テキスト"/>
        <xdr:cNvSpPr txBox="1"/>
      </xdr:nvSpPr>
      <xdr:spPr>
        <a:xfrm>
          <a:off x="17106900" y="62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705</xdr:rowOff>
    </xdr:from>
    <xdr:to>
      <xdr:col>81</xdr:col>
      <xdr:colOff>133350</xdr:colOff>
      <xdr:row>38</xdr:row>
      <xdr:rowOff>705</xdr:rowOff>
    </xdr:to>
    <xdr:cxnSp macro="">
      <xdr:nvCxnSpPr>
        <xdr:cNvPr id="375" name="直線コネクタ 374"/>
        <xdr:cNvCxnSpPr/>
      </xdr:nvCxnSpPr>
      <xdr:spPr>
        <a:xfrm>
          <a:off x="16929100" y="651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705</xdr:rowOff>
    </xdr:to>
    <xdr:cxnSp macro="">
      <xdr:nvCxnSpPr>
        <xdr:cNvPr id="376" name="直線コネクタ 375"/>
        <xdr:cNvCxnSpPr/>
      </xdr:nvCxnSpPr>
      <xdr:spPr>
        <a:xfrm>
          <a:off x="16179800" y="64755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27110</xdr:rowOff>
    </xdr:from>
    <xdr:ext cx="762000" cy="259045"/>
    <xdr:sp macro="" textlink="">
      <xdr:nvSpPr>
        <xdr:cNvPr id="377" name="公債費負担の状況平均値テキスト"/>
        <xdr:cNvSpPr txBox="1"/>
      </xdr:nvSpPr>
      <xdr:spPr>
        <a:xfrm>
          <a:off x="17106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78" name="フローチャート: 判断 377"/>
        <xdr:cNvSpPr/>
      </xdr:nvSpPr>
      <xdr:spPr>
        <a:xfrm>
          <a:off x="16967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64911</xdr:rowOff>
    </xdr:from>
    <xdr:to>
      <xdr:col>77</xdr:col>
      <xdr:colOff>44450</xdr:colOff>
      <xdr:row>37</xdr:row>
      <xdr:rowOff>131939</xdr:rowOff>
    </xdr:to>
    <xdr:cxnSp macro="">
      <xdr:nvCxnSpPr>
        <xdr:cNvPr id="379" name="直線コネクタ 378"/>
        <xdr:cNvCxnSpPr/>
      </xdr:nvCxnSpPr>
      <xdr:spPr>
        <a:xfrm>
          <a:off x="15290800" y="640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0" name="フローチャート: 判断 379"/>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1" name="テキスト ボックス 38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64911</xdr:rowOff>
    </xdr:from>
    <xdr:to>
      <xdr:col>72</xdr:col>
      <xdr:colOff>203200</xdr:colOff>
      <xdr:row>37</xdr:row>
      <xdr:rowOff>78317</xdr:rowOff>
    </xdr:to>
    <xdr:cxnSp macro="">
      <xdr:nvCxnSpPr>
        <xdr:cNvPr id="382" name="直線コネクタ 381"/>
        <xdr:cNvCxnSpPr/>
      </xdr:nvCxnSpPr>
      <xdr:spPr>
        <a:xfrm flipV="1">
          <a:off x="14401800" y="64085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1411</xdr:rowOff>
    </xdr:from>
    <xdr:to>
      <xdr:col>73</xdr:col>
      <xdr:colOff>44450</xdr:colOff>
      <xdr:row>42</xdr:row>
      <xdr:rowOff>103011</xdr:rowOff>
    </xdr:to>
    <xdr:sp macro="" textlink="">
      <xdr:nvSpPr>
        <xdr:cNvPr id="383" name="フローチャート: 判断 382"/>
        <xdr:cNvSpPr/>
      </xdr:nvSpPr>
      <xdr:spPr>
        <a:xfrm>
          <a:off x="15240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87788</xdr:rowOff>
    </xdr:from>
    <xdr:ext cx="762000" cy="259045"/>
    <xdr:sp macro="" textlink="">
      <xdr:nvSpPr>
        <xdr:cNvPr id="384" name="テキスト ボックス 383"/>
        <xdr:cNvSpPr txBox="1"/>
      </xdr:nvSpPr>
      <xdr:spPr>
        <a:xfrm>
          <a:off x="14909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118533</xdr:rowOff>
    </xdr:to>
    <xdr:cxnSp macro="">
      <xdr:nvCxnSpPr>
        <xdr:cNvPr id="385" name="直線コネクタ 384"/>
        <xdr:cNvCxnSpPr/>
      </xdr:nvCxnSpPr>
      <xdr:spPr>
        <a:xfrm flipV="1">
          <a:off x="13512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86" name="フローチャート: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87" name="テキスト ボックス 38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88" name="フローチャート: 判断 387"/>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89" name="テキスト ボックス 388"/>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395" name="楕円 394"/>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42632</xdr:rowOff>
    </xdr:from>
    <xdr:ext cx="762000" cy="259045"/>
    <xdr:sp macro="" textlink="">
      <xdr:nvSpPr>
        <xdr:cNvPr id="396" name="公債費負担の状況該当値テキスト"/>
        <xdr:cNvSpPr txBox="1"/>
      </xdr:nvSpPr>
      <xdr:spPr>
        <a:xfrm>
          <a:off x="17106900" y="63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397" name="楕円 396"/>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398" name="テキスト ボックス 397"/>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14111</xdr:rowOff>
    </xdr:from>
    <xdr:to>
      <xdr:col>73</xdr:col>
      <xdr:colOff>44450</xdr:colOff>
      <xdr:row>37</xdr:row>
      <xdr:rowOff>115711</xdr:rowOff>
    </xdr:to>
    <xdr:sp macro="" textlink="">
      <xdr:nvSpPr>
        <xdr:cNvPr id="399" name="楕円 398"/>
        <xdr:cNvSpPr/>
      </xdr:nvSpPr>
      <xdr:spPr>
        <a:xfrm>
          <a:off x="15240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125888</xdr:rowOff>
    </xdr:from>
    <xdr:ext cx="762000" cy="259045"/>
    <xdr:sp macro="" textlink="">
      <xdr:nvSpPr>
        <xdr:cNvPr id="400" name="テキスト ボックス 399"/>
        <xdr:cNvSpPr txBox="1"/>
      </xdr:nvSpPr>
      <xdr:spPr>
        <a:xfrm>
          <a:off x="14909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1" name="楕円 400"/>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2" name="テキスト ボックス 40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3" name="楕円 402"/>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4" name="テキスト ボックス 403"/>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将来負担比率は算定される比率はなく、先を見据えた財政運営ができている。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年度の合併前後に多額の地方債を借り入れをしているが順次、償還終了していること及び「公債費適正化計画」に基づき起債の発行を抑制していることで、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39,540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千円減少している。債務負担行為に基づく支出予定額は、毎年度確実に支出していることで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今後事業の実施は、内容精査・平準化を図りながら内子町総合計画に基づき、「最少の経費で最大の効果」を上げ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れるように進めていく。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3" name="直線コネクタ 432"/>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4" name="将来負担の状況最小値テキスト"/>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5" name="直線コネクタ 434"/>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4" name="フローチャート: 判断 443"/>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5" name="テキスト ボックス 444"/>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6" name="フローチャート: 判断 445"/>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47" name="テキスト ボックス 446"/>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職員数は、前年度から</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人。国の施策による事務作業の増加や多様化する行政サービスの充実を図るため、会計年度任用職員も含め職員数は増加している。</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初任給の見直しや</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職員構成の変化</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などの影響で、経常的な人件費は</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5,600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万円ほど増加</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した結果、</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人件費の経常比率は</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27.3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ﾎﾟｲﾝﾄ高い状態である。今後も充実した住民サービスを行えるよう行政効果が反映できる職員構成・職員数のバランスのとれた組織の維持に努めていきたい。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73660</xdr:rowOff>
    </xdr:to>
    <xdr:cxnSp macro="">
      <xdr:nvCxnSpPr>
        <xdr:cNvPr id="66" name="直線コネクタ 65"/>
        <xdr:cNvCxnSpPr/>
      </xdr:nvCxnSpPr>
      <xdr:spPr>
        <a:xfrm>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5080</xdr:rowOff>
    </xdr:to>
    <xdr:cxnSp macro="">
      <xdr:nvCxnSpPr>
        <xdr:cNvPr id="69" name="直線コネクタ 68"/>
        <xdr:cNvCxnSpPr/>
      </xdr:nvCxnSpPr>
      <xdr:spPr>
        <a:xfrm>
          <a:off x="3098800" y="6344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168910</xdr:rowOff>
    </xdr:to>
    <xdr:cxnSp macro="">
      <xdr:nvCxnSpPr>
        <xdr:cNvPr id="72" name="直線コネクタ 71"/>
        <xdr:cNvCxnSpPr/>
      </xdr:nvCxnSpPr>
      <xdr:spPr>
        <a:xfrm flipV="1">
          <a:off x="2209800" y="6344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168910</xdr:rowOff>
    </xdr:to>
    <xdr:cxnSp macro="">
      <xdr:nvCxnSpPr>
        <xdr:cNvPr id="75" name="直線コネクタ 74"/>
        <xdr:cNvCxnSpPr/>
      </xdr:nvCxnSpPr>
      <xdr:spPr>
        <a:xfrm>
          <a:off x="1320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経常的な物件費は令和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788,433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千円から令和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827,598</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ゴミ処理施設に係る経常的な物件費が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万円ほど増加していることなど、他の施設でも</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事業委託費の増加</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光熱水費</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の需用費などが増加している。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物価高の影響により様々な経費が上がることが予測されるため、より一層、</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PDCA</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サイクルに基づき経常的経費の点検・分析・見直しを行い、経費の削減に努める。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69850</xdr:rowOff>
    </xdr:to>
    <xdr:cxnSp macro="">
      <xdr:nvCxnSpPr>
        <xdr:cNvPr id="127" name="直線コネクタ 126"/>
        <xdr:cNvCxnSpPr/>
      </xdr:nvCxnSpPr>
      <xdr:spPr>
        <a:xfrm>
          <a:off x="15671800" y="256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14</xdr:row>
      <xdr:rowOff>165100</xdr:rowOff>
    </xdr:to>
    <xdr:cxnSp macro="">
      <xdr:nvCxnSpPr>
        <xdr:cNvPr id="130" name="直線コネクタ 129"/>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146050</xdr:rowOff>
    </xdr:to>
    <xdr:cxnSp macro="">
      <xdr:nvCxnSpPr>
        <xdr:cNvPr id="133" name="直線コネクタ 132"/>
        <xdr:cNvCxnSpPr/>
      </xdr:nvCxnSpPr>
      <xdr:spPr>
        <a:xfrm flipV="1">
          <a:off x="13893800" y="256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0</xdr:rowOff>
    </xdr:to>
    <xdr:cxnSp macro="">
      <xdr:nvCxnSpPr>
        <xdr:cNvPr id="136" name="直線コネクタ 135"/>
        <xdr:cNvCxnSpPr/>
      </xdr:nvCxnSpPr>
      <xdr:spPr>
        <a:xfrm flipV="1">
          <a:off x="13004800" y="271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扶助費全体の決算額は、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億円ほど増加しているが、増加の要因は物価高騰に関連する給付金事業の実施などがあげられる。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経常的な支出においては、</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自立支援給付費や</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こども医療費</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などが増加したことにより</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9,947</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と微増、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経常一般財源（収入）</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は増減が少なかったことから</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、扶助費の経常比率は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3.6</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扶助費は国の制度に基づくものが多数占めることに加え、全国平均を上回る高齢化率</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％という状況もあり、容易に削減ができない経費である。今後も扶助費の適正給付に努めると同時に、その他の経常経費の削減・抑制を図っていく。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92710</xdr:rowOff>
    </xdr:to>
    <xdr:cxnSp macro="">
      <xdr:nvCxnSpPr>
        <xdr:cNvPr id="186" name="直線コネクタ 185"/>
        <xdr:cNvCxnSpPr/>
      </xdr:nvCxnSpPr>
      <xdr:spPr>
        <a:xfrm>
          <a:off x="3987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46990</xdr:rowOff>
    </xdr:to>
    <xdr:cxnSp macro="">
      <xdr:nvCxnSpPr>
        <xdr:cNvPr id="189" name="直線コネクタ 188"/>
        <xdr:cNvCxnSpPr/>
      </xdr:nvCxnSpPr>
      <xdr:spPr>
        <a:xfrm>
          <a:off x="3098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57</xdr:row>
      <xdr:rowOff>24130</xdr:rowOff>
    </xdr:to>
    <xdr:cxnSp macro="">
      <xdr:nvCxnSpPr>
        <xdr:cNvPr id="192" name="直線コネクタ 191"/>
        <xdr:cNvCxnSpPr/>
      </xdr:nvCxnSpPr>
      <xdr:spPr>
        <a:xfrm flipV="1">
          <a:off x="2209800" y="94081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57</xdr:row>
      <xdr:rowOff>24130</xdr:rowOff>
    </xdr:to>
    <xdr:cxnSp macro="">
      <xdr:nvCxnSpPr>
        <xdr:cNvPr id="195" name="直線コネクタ 194"/>
        <xdr:cNvCxnSpPr/>
      </xdr:nvCxnSpPr>
      <xdr:spPr>
        <a:xfrm>
          <a:off x="1320800" y="92481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9" name="楕円 208"/>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0" name="テキスト ボックス 209"/>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2" name="テキスト ボックス 211"/>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3" name="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その他は特別会計への繰出金が大きい。</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％という状況もあり、今後も、一人当たりの医療費の増加や介護給付費の増加が見込まれる。健康増進・介護予防を図りながら、医療・介護費の適正化対策を行いながら、適切な繰出を行うことに努める。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4535</xdr:rowOff>
    </xdr:from>
    <xdr:to>
      <xdr:col>82</xdr:col>
      <xdr:colOff>107950</xdr:colOff>
      <xdr:row>55</xdr:row>
      <xdr:rowOff>20865</xdr:rowOff>
    </xdr:to>
    <xdr:cxnSp macro="">
      <xdr:nvCxnSpPr>
        <xdr:cNvPr id="249" name="直線コネクタ 248"/>
        <xdr:cNvCxnSpPr/>
      </xdr:nvCxnSpPr>
      <xdr:spPr>
        <a:xfrm>
          <a:off x="15671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45357</xdr:rowOff>
    </xdr:from>
    <xdr:to>
      <xdr:col>78</xdr:col>
      <xdr:colOff>69850</xdr:colOff>
      <xdr:row>55</xdr:row>
      <xdr:rowOff>4535</xdr:rowOff>
    </xdr:to>
    <xdr:cxnSp macro="">
      <xdr:nvCxnSpPr>
        <xdr:cNvPr id="252" name="直線コネクタ 251"/>
        <xdr:cNvCxnSpPr/>
      </xdr:nvCxnSpPr>
      <xdr:spPr>
        <a:xfrm>
          <a:off x="14782800" y="9303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45357</xdr:rowOff>
    </xdr:from>
    <xdr:to>
      <xdr:col>73</xdr:col>
      <xdr:colOff>180975</xdr:colOff>
      <xdr:row>54</xdr:row>
      <xdr:rowOff>45357</xdr:rowOff>
    </xdr:to>
    <xdr:cxnSp macro="">
      <xdr:nvCxnSpPr>
        <xdr:cNvPr id="255" name="直線コネクタ 254"/>
        <xdr:cNvCxnSpPr/>
      </xdr:nvCxnSpPr>
      <xdr:spPr>
        <a:xfrm>
          <a:off x="13893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45357</xdr:rowOff>
    </xdr:from>
    <xdr:to>
      <xdr:col>69</xdr:col>
      <xdr:colOff>92075</xdr:colOff>
      <xdr:row>54</xdr:row>
      <xdr:rowOff>61685</xdr:rowOff>
    </xdr:to>
    <xdr:cxnSp macro="">
      <xdr:nvCxnSpPr>
        <xdr:cNvPr id="258" name="直線コネクタ 257"/>
        <xdr:cNvCxnSpPr/>
      </xdr:nvCxnSpPr>
      <xdr:spPr>
        <a:xfrm flipV="1">
          <a:off x="13004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68" name="楕円 267"/>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69" name="その他該当値テキスト"/>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125185</xdr:rowOff>
    </xdr:from>
    <xdr:to>
      <xdr:col>78</xdr:col>
      <xdr:colOff>120650</xdr:colOff>
      <xdr:row>55</xdr:row>
      <xdr:rowOff>55335</xdr:rowOff>
    </xdr:to>
    <xdr:sp macro="" textlink="">
      <xdr:nvSpPr>
        <xdr:cNvPr id="270" name="楕円 269"/>
        <xdr:cNvSpPr/>
      </xdr:nvSpPr>
      <xdr:spPr>
        <a:xfrm>
          <a:off x="15621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65512</xdr:rowOff>
    </xdr:from>
    <xdr:ext cx="736600" cy="259045"/>
    <xdr:sp macro="" textlink="">
      <xdr:nvSpPr>
        <xdr:cNvPr id="271" name="テキスト ボックス 270"/>
        <xdr:cNvSpPr txBox="1"/>
      </xdr:nvSpPr>
      <xdr:spPr>
        <a:xfrm>
          <a:off x="15290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166007</xdr:rowOff>
    </xdr:from>
    <xdr:to>
      <xdr:col>74</xdr:col>
      <xdr:colOff>31750</xdr:colOff>
      <xdr:row>54</xdr:row>
      <xdr:rowOff>96157</xdr:rowOff>
    </xdr:to>
    <xdr:sp macro="" textlink="">
      <xdr:nvSpPr>
        <xdr:cNvPr id="272" name="楕円 271"/>
        <xdr:cNvSpPr/>
      </xdr:nvSpPr>
      <xdr:spPr>
        <a:xfrm>
          <a:off x="14732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106334</xdr:rowOff>
    </xdr:from>
    <xdr:ext cx="762000" cy="259045"/>
    <xdr:sp macro="" textlink="">
      <xdr:nvSpPr>
        <xdr:cNvPr id="273" name="テキスト ボックス 272"/>
        <xdr:cNvSpPr txBox="1"/>
      </xdr:nvSpPr>
      <xdr:spPr>
        <a:xfrm>
          <a:off x="14401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166007</xdr:rowOff>
    </xdr:from>
    <xdr:to>
      <xdr:col>69</xdr:col>
      <xdr:colOff>142875</xdr:colOff>
      <xdr:row>54</xdr:row>
      <xdr:rowOff>96157</xdr:rowOff>
    </xdr:to>
    <xdr:sp macro="" textlink="">
      <xdr:nvSpPr>
        <xdr:cNvPr id="274" name="楕円 273"/>
        <xdr:cNvSpPr/>
      </xdr:nvSpPr>
      <xdr:spPr>
        <a:xfrm>
          <a:off x="13843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106334</xdr:rowOff>
    </xdr:from>
    <xdr:ext cx="762000" cy="259045"/>
    <xdr:sp macro="" textlink="">
      <xdr:nvSpPr>
        <xdr:cNvPr id="275" name="テキスト ボックス 274"/>
        <xdr:cNvSpPr txBox="1"/>
      </xdr:nvSpPr>
      <xdr:spPr>
        <a:xfrm>
          <a:off x="13512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6" name="楕円 275"/>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77" name="テキスト ボックス 276"/>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経常経費の補助費等は令和</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788,502</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千円から令和</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876,379</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87,877</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増加。要因として</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大洲喜多特別養護老人ホーム事務組合</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にかかる負担金</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や各種団体への補助金の増加など</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があげられ</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その</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結果、経常収支比率</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13.0</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補助金については、事業効果や目標達成度の決算分析を行い、事業効果の少ないものは削減し、適正な事業補助金に努めるなどして経費削減を図っている。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37</xdr:row>
      <xdr:rowOff>15422</xdr:rowOff>
    </xdr:to>
    <xdr:cxnSp macro="">
      <xdr:nvCxnSpPr>
        <xdr:cNvPr id="312" name="直線コネクタ 311"/>
        <xdr:cNvCxnSpPr/>
      </xdr:nvCxnSpPr>
      <xdr:spPr>
        <a:xfrm>
          <a:off x="15671800" y="6217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36</xdr:row>
      <xdr:rowOff>45357</xdr:rowOff>
    </xdr:to>
    <xdr:cxnSp macro="">
      <xdr:nvCxnSpPr>
        <xdr:cNvPr id="315" name="直線コネクタ 314"/>
        <xdr:cNvCxnSpPr/>
      </xdr:nvCxnSpPr>
      <xdr:spPr>
        <a:xfrm>
          <a:off x="14782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129722</xdr:rowOff>
    </xdr:to>
    <xdr:cxnSp macro="">
      <xdr:nvCxnSpPr>
        <xdr:cNvPr id="318" name="直線コネクタ 317"/>
        <xdr:cNvCxnSpPr/>
      </xdr:nvCxnSpPr>
      <xdr:spPr>
        <a:xfrm>
          <a:off x="13893800" y="610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121557</xdr:rowOff>
    </xdr:to>
    <xdr:cxnSp macro="">
      <xdr:nvCxnSpPr>
        <xdr:cNvPr id="321" name="直線コネクタ 320"/>
        <xdr:cNvCxnSpPr/>
      </xdr:nvCxnSpPr>
      <xdr:spPr>
        <a:xfrm flipV="1">
          <a:off x="13004800" y="6108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31" name="楕円 330"/>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152599</xdr:rowOff>
    </xdr:from>
    <xdr:ext cx="762000" cy="259045"/>
    <xdr:sp macro="" textlink="">
      <xdr:nvSpPr>
        <xdr:cNvPr id="332" name="補助費等該当値テキスト"/>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33" name="楕円 332"/>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34" name="テキスト ボックス 333"/>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35" name="楕円 334"/>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36" name="テキスト ボックス 335"/>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39" name="楕円 338"/>
        <xdr:cNvSpPr/>
      </xdr:nvSpPr>
      <xdr:spPr>
        <a:xfrm>
          <a:off x="12954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40" name="テキスト ボックス 339"/>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経常一般財源（収入）に係る特定財源（町営住宅建設に係る起債の残高減少による）が減少</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。経常的な</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公債費の支出額は、元利償還が終了した起債が</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多く</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あったことなどから</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2,800</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万円ほどの減少。</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公債費の経常比率は</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ﾎﾟｲﾝﾄ低く、良好な状態である。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起債発行額を年間</a:t>
          </a:r>
          <a:r>
            <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9</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億円以内という目標を設定し、起債発行抑制をしていることから災害などの臨時的な借入がある年を除き、年々起債残高は減少傾向</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である</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今後も各長寿命化計画及び公共施設等総合管理計画により施設の新築ではなく延命化に重点を置き、大規模事業の取捨選択を行</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い</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起債発行額を抑え、公債費を抑制していく。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74</xdr:row>
      <xdr:rowOff>7257</xdr:rowOff>
    </xdr:to>
    <xdr:cxnSp macro="">
      <xdr:nvCxnSpPr>
        <xdr:cNvPr id="375" name="直線コネクタ 374"/>
        <xdr:cNvCxnSpPr/>
      </xdr:nvCxnSpPr>
      <xdr:spPr>
        <a:xfrm flipV="1">
          <a:off x="3987800" y="12651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macro="" textlink="">
      <xdr:nvSpPr>
        <xdr:cNvPr id="376" name="公債費平均値テキスト"/>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74</xdr:row>
      <xdr:rowOff>7257</xdr:rowOff>
    </xdr:to>
    <xdr:cxnSp macro="">
      <xdr:nvCxnSpPr>
        <xdr:cNvPr id="378" name="直線コネクタ 377"/>
        <xdr:cNvCxnSpPr/>
      </xdr:nvCxnSpPr>
      <xdr:spPr>
        <a:xfrm>
          <a:off x="3098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macro="" textlink="">
      <xdr:nvSpPr>
        <xdr:cNvPr id="380" name="テキスト ボックス 379"/>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29028</xdr:rowOff>
    </xdr:to>
    <xdr:cxnSp macro="">
      <xdr:nvCxnSpPr>
        <xdr:cNvPr id="381" name="直線コネクタ 380"/>
        <xdr:cNvCxnSpPr/>
      </xdr:nvCxnSpPr>
      <xdr:spPr>
        <a:xfrm flipV="1">
          <a:off x="2209800" y="12651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26506</xdr:rowOff>
    </xdr:from>
    <xdr:ext cx="762000" cy="259045"/>
    <xdr:sp macro="" textlink="">
      <xdr:nvSpPr>
        <xdr:cNvPr id="383" name="テキスト ボックス 382"/>
        <xdr:cNvSpPr txBox="1"/>
      </xdr:nvSpPr>
      <xdr:spPr>
        <a:xfrm>
          <a:off x="2717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29028</xdr:rowOff>
    </xdr:to>
    <xdr:cxnSp macro="">
      <xdr:nvCxnSpPr>
        <xdr:cNvPr id="384" name="直線コネクタ 383"/>
        <xdr:cNvCxnSpPr/>
      </xdr:nvCxnSpPr>
      <xdr:spPr>
        <a:xfrm>
          <a:off x="1320800" y="12683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6" name="テキスト ボックス 385"/>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80934</xdr:rowOff>
    </xdr:from>
    <xdr:ext cx="762000" cy="259045"/>
    <xdr:sp macro="" textlink="">
      <xdr:nvSpPr>
        <xdr:cNvPr id="388" name="テキスト ボックス 387"/>
        <xdr:cNvSpPr txBox="1"/>
      </xdr:nvSpPr>
      <xdr:spPr>
        <a:xfrm>
          <a:off x="939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94" name="楕円 393"/>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164392</xdr:rowOff>
    </xdr:from>
    <xdr:ext cx="762000" cy="259045"/>
    <xdr:sp macro="" textlink="">
      <xdr:nvSpPr>
        <xdr:cNvPr id="395"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127907</xdr:rowOff>
    </xdr:from>
    <xdr:to>
      <xdr:col>20</xdr:col>
      <xdr:colOff>38100</xdr:colOff>
      <xdr:row>74</xdr:row>
      <xdr:rowOff>58057</xdr:rowOff>
    </xdr:to>
    <xdr:sp macro="" textlink="">
      <xdr:nvSpPr>
        <xdr:cNvPr id="396" name="楕円 395"/>
        <xdr:cNvSpPr/>
      </xdr:nvSpPr>
      <xdr:spPr>
        <a:xfrm>
          <a:off x="3937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68234</xdr:rowOff>
    </xdr:from>
    <xdr:ext cx="736600" cy="259045"/>
    <xdr:sp macro="" textlink="">
      <xdr:nvSpPr>
        <xdr:cNvPr id="397" name="テキスト ボックス 396"/>
        <xdr:cNvSpPr txBox="1"/>
      </xdr:nvSpPr>
      <xdr:spPr>
        <a:xfrm>
          <a:off x="3606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8" name="楕円 397"/>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9" name="テキスト ボックス 398"/>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400" name="楕円 399"/>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401" name="テキスト ボックス 400"/>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117022</xdr:rowOff>
    </xdr:from>
    <xdr:to>
      <xdr:col>6</xdr:col>
      <xdr:colOff>171450</xdr:colOff>
      <xdr:row>74</xdr:row>
      <xdr:rowOff>47172</xdr:rowOff>
    </xdr:to>
    <xdr:sp macro="" textlink="">
      <xdr:nvSpPr>
        <xdr:cNvPr id="402" name="楕円 40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57349</xdr:rowOff>
    </xdr:from>
    <xdr:ext cx="762000" cy="259045"/>
    <xdr:sp macro="" textlink="">
      <xdr:nvSpPr>
        <xdr:cNvPr id="403" name="テキスト ボックス 40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人件費、補助費等の増加により大幅な増加につながった。</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類似団体と比較すると下回っている状況ではあるが、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今後、物価高等の影響により、一層経常経費は増加すると見込まれる。</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引き続き経常経費</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住民の福祉の増進に努め、最少の経費で最大の効果を挙げるように取り組んでいく。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80</xdr:row>
      <xdr:rowOff>73661</xdr:rowOff>
    </xdr:to>
    <xdr:cxnSp macro="">
      <xdr:nvCxnSpPr>
        <xdr:cNvPr id="431" name="直線コネクタ 430"/>
        <xdr:cNvCxnSpPr/>
      </xdr:nvCxnSpPr>
      <xdr:spPr>
        <a:xfrm flipV="1">
          <a:off x="16510000" y="12943840"/>
          <a:ext cx="0" cy="845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2"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3" name="直線コネクタ 432"/>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4"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5" name="直線コネクタ 434"/>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149861</xdr:rowOff>
    </xdr:to>
    <xdr:cxnSp macro="">
      <xdr:nvCxnSpPr>
        <xdr:cNvPr id="436" name="直線コネクタ 435"/>
        <xdr:cNvCxnSpPr/>
      </xdr:nvCxnSpPr>
      <xdr:spPr>
        <a:xfrm>
          <a:off x="15671800" y="12943840"/>
          <a:ext cx="8382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40657</xdr:rowOff>
    </xdr:from>
    <xdr:ext cx="762000" cy="259045"/>
    <xdr:sp macro="" textlink="">
      <xdr:nvSpPr>
        <xdr:cNvPr id="437" name="公債費以外平均値テキスト"/>
        <xdr:cNvSpPr txBox="1"/>
      </xdr:nvSpPr>
      <xdr:spPr>
        <a:xfrm>
          <a:off x="16598900" y="1341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38" name="フローチャート: 判断 437"/>
        <xdr:cNvSpPr/>
      </xdr:nvSpPr>
      <xdr:spPr>
        <a:xfrm>
          <a:off x="164592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85090</xdr:rowOff>
    </xdr:to>
    <xdr:cxnSp macro="">
      <xdr:nvCxnSpPr>
        <xdr:cNvPr id="439" name="直線コネクタ 438"/>
        <xdr:cNvCxnSpPr/>
      </xdr:nvCxnSpPr>
      <xdr:spPr>
        <a:xfrm>
          <a:off x="14782800" y="126238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118111</xdr:rowOff>
    </xdr:from>
    <xdr:to>
      <xdr:col>78</xdr:col>
      <xdr:colOff>120650</xdr:colOff>
      <xdr:row>78</xdr:row>
      <xdr:rowOff>48261</xdr:rowOff>
    </xdr:to>
    <xdr:sp macro="" textlink="">
      <xdr:nvSpPr>
        <xdr:cNvPr id="440" name="フローチャート: 判断 439"/>
        <xdr:cNvSpPr/>
      </xdr:nvSpPr>
      <xdr:spPr>
        <a:xfrm>
          <a:off x="15621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41" name="テキスト ボックス 440"/>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75</xdr:row>
      <xdr:rowOff>138430</xdr:rowOff>
    </xdr:to>
    <xdr:cxnSp macro="">
      <xdr:nvCxnSpPr>
        <xdr:cNvPr id="442" name="直線コネクタ 441"/>
        <xdr:cNvCxnSpPr/>
      </xdr:nvCxnSpPr>
      <xdr:spPr>
        <a:xfrm flipV="1">
          <a:off x="13893800" y="126238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4" name="テキスト ボックス 443"/>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138430</xdr:rowOff>
    </xdr:to>
    <xdr:cxnSp macro="">
      <xdr:nvCxnSpPr>
        <xdr:cNvPr id="445" name="直線コネクタ 444"/>
        <xdr:cNvCxnSpPr/>
      </xdr:nvCxnSpPr>
      <xdr:spPr>
        <a:xfrm>
          <a:off x="13004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6" name="フローチャート: 判断 445"/>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7" name="テキスト ボックス 44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フローチャート: 判断 44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9" name="テキスト ボックス 44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5" name="楕円 45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7" name="楕円 456"/>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58" name="テキスト ボックス 457"/>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59" name="楕円 458"/>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60" name="テキスト ボックス 459"/>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61" name="楕円 460"/>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62" name="テキスト ボックス 461"/>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3" name="楕円 46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4" name="テキスト ボックス 463"/>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104918</xdr:rowOff>
    </xdr:from>
    <xdr:to>
      <xdr:col>29</xdr:col>
      <xdr:colOff>127000</xdr:colOff>
      <xdr:row>16</xdr:row>
      <xdr:rowOff>112952</xdr:rowOff>
    </xdr:to>
    <xdr:cxnSp macro="">
      <xdr:nvCxnSpPr>
        <xdr:cNvPr id="52" name="直線コネクタ 51"/>
        <xdr:cNvCxnSpPr/>
      </xdr:nvCxnSpPr>
      <xdr:spPr bwMode="auto">
        <a:xfrm flipV="1">
          <a:off x="5003800" y="2724293"/>
          <a:ext cx="647700" cy="17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112952</xdr:rowOff>
    </xdr:from>
    <xdr:to>
      <xdr:col>26</xdr:col>
      <xdr:colOff>50800</xdr:colOff>
      <xdr:row>17</xdr:row>
      <xdr:rowOff>85308</xdr:rowOff>
    </xdr:to>
    <xdr:cxnSp macro="">
      <xdr:nvCxnSpPr>
        <xdr:cNvPr id="55" name="直線コネクタ 54"/>
        <xdr:cNvCxnSpPr/>
      </xdr:nvCxnSpPr>
      <xdr:spPr bwMode="auto">
        <a:xfrm flipV="1">
          <a:off x="4305300" y="2903777"/>
          <a:ext cx="698500" cy="143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85308</xdr:rowOff>
    </xdr:from>
    <xdr:to>
      <xdr:col>22</xdr:col>
      <xdr:colOff>114300</xdr:colOff>
      <xdr:row>17</xdr:row>
      <xdr:rowOff>103024</xdr:rowOff>
    </xdr:to>
    <xdr:cxnSp macro="">
      <xdr:nvCxnSpPr>
        <xdr:cNvPr id="58" name="直線コネクタ 57"/>
        <xdr:cNvCxnSpPr/>
      </xdr:nvCxnSpPr>
      <xdr:spPr bwMode="auto">
        <a:xfrm flipV="1">
          <a:off x="3606800" y="3047583"/>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103024</xdr:rowOff>
    </xdr:from>
    <xdr:to>
      <xdr:col>18</xdr:col>
      <xdr:colOff>177800</xdr:colOff>
      <xdr:row>17</xdr:row>
      <xdr:rowOff>119287</xdr:rowOff>
    </xdr:to>
    <xdr:cxnSp macro="">
      <xdr:nvCxnSpPr>
        <xdr:cNvPr id="61" name="直線コネクタ 60"/>
        <xdr:cNvCxnSpPr/>
      </xdr:nvCxnSpPr>
      <xdr:spPr bwMode="auto">
        <a:xfrm flipV="1">
          <a:off x="2908300" y="3065299"/>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macro="" textlink="">
      <xdr:nvSpPr>
        <xdr:cNvPr id="65" name="テキスト ボックス 64"/>
        <xdr:cNvSpPr txBox="1"/>
      </xdr:nvSpPr>
      <xdr:spPr>
        <a:xfrm>
          <a:off x="2527300" y="32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54118</xdr:rowOff>
    </xdr:from>
    <xdr:to>
      <xdr:col>29</xdr:col>
      <xdr:colOff>177800</xdr:colOff>
      <xdr:row>15</xdr:row>
      <xdr:rowOff>155718</xdr:rowOff>
    </xdr:to>
    <xdr:sp macro="" textlink="">
      <xdr:nvSpPr>
        <xdr:cNvPr id="71" name="楕円 70"/>
        <xdr:cNvSpPr/>
      </xdr:nvSpPr>
      <xdr:spPr bwMode="auto">
        <a:xfrm>
          <a:off x="5600700" y="267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70645</xdr:rowOff>
    </xdr:from>
    <xdr:ext cx="762000" cy="259045"/>
    <xdr:sp macro="" textlink="">
      <xdr:nvSpPr>
        <xdr:cNvPr id="72" name="人口1人当たり決算額の推移該当値テキスト130"/>
        <xdr:cNvSpPr txBox="1"/>
      </xdr:nvSpPr>
      <xdr:spPr>
        <a:xfrm>
          <a:off x="5740400" y="251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62152</xdr:rowOff>
    </xdr:from>
    <xdr:to>
      <xdr:col>26</xdr:col>
      <xdr:colOff>101600</xdr:colOff>
      <xdr:row>16</xdr:row>
      <xdr:rowOff>163752</xdr:rowOff>
    </xdr:to>
    <xdr:sp macro="" textlink="">
      <xdr:nvSpPr>
        <xdr:cNvPr id="73" name="楕円 72"/>
        <xdr:cNvSpPr/>
      </xdr:nvSpPr>
      <xdr:spPr bwMode="auto">
        <a:xfrm>
          <a:off x="4953000" y="285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2479</xdr:rowOff>
    </xdr:from>
    <xdr:ext cx="736600" cy="259045"/>
    <xdr:sp macro="" textlink="">
      <xdr:nvSpPr>
        <xdr:cNvPr id="74" name="テキスト ボックス 73"/>
        <xdr:cNvSpPr txBox="1"/>
      </xdr:nvSpPr>
      <xdr:spPr>
        <a:xfrm>
          <a:off x="4622800" y="262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34508</xdr:rowOff>
    </xdr:from>
    <xdr:to>
      <xdr:col>22</xdr:col>
      <xdr:colOff>165100</xdr:colOff>
      <xdr:row>17</xdr:row>
      <xdr:rowOff>136108</xdr:rowOff>
    </xdr:to>
    <xdr:sp macro="" textlink="">
      <xdr:nvSpPr>
        <xdr:cNvPr id="75" name="楕円 74"/>
        <xdr:cNvSpPr/>
      </xdr:nvSpPr>
      <xdr:spPr bwMode="auto">
        <a:xfrm>
          <a:off x="4254500" y="299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146285</xdr:rowOff>
    </xdr:from>
    <xdr:ext cx="762000" cy="259045"/>
    <xdr:sp macro="" textlink="">
      <xdr:nvSpPr>
        <xdr:cNvPr id="76" name="テキスト ボックス 75"/>
        <xdr:cNvSpPr txBox="1"/>
      </xdr:nvSpPr>
      <xdr:spPr>
        <a:xfrm>
          <a:off x="3924300" y="276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52224</xdr:rowOff>
    </xdr:from>
    <xdr:to>
      <xdr:col>19</xdr:col>
      <xdr:colOff>38100</xdr:colOff>
      <xdr:row>17</xdr:row>
      <xdr:rowOff>153824</xdr:rowOff>
    </xdr:to>
    <xdr:sp macro="" textlink="">
      <xdr:nvSpPr>
        <xdr:cNvPr id="77" name="楕円 76"/>
        <xdr:cNvSpPr/>
      </xdr:nvSpPr>
      <xdr:spPr bwMode="auto">
        <a:xfrm>
          <a:off x="3556000" y="301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164001</xdr:rowOff>
    </xdr:from>
    <xdr:ext cx="762000" cy="259045"/>
    <xdr:sp macro="" textlink="">
      <xdr:nvSpPr>
        <xdr:cNvPr id="78" name="テキスト ボックス 77"/>
        <xdr:cNvSpPr txBox="1"/>
      </xdr:nvSpPr>
      <xdr:spPr>
        <a:xfrm>
          <a:off x="3225800" y="278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68487</xdr:rowOff>
    </xdr:from>
    <xdr:to>
      <xdr:col>15</xdr:col>
      <xdr:colOff>101600</xdr:colOff>
      <xdr:row>17</xdr:row>
      <xdr:rowOff>170087</xdr:rowOff>
    </xdr:to>
    <xdr:sp macro="" textlink="">
      <xdr:nvSpPr>
        <xdr:cNvPr id="79" name="楕円 78"/>
        <xdr:cNvSpPr/>
      </xdr:nvSpPr>
      <xdr:spPr bwMode="auto">
        <a:xfrm>
          <a:off x="2857500" y="303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8814</xdr:rowOff>
    </xdr:from>
    <xdr:ext cx="762000" cy="259045"/>
    <xdr:sp macro="" textlink="">
      <xdr:nvSpPr>
        <xdr:cNvPr id="80" name="テキスト ボックス 79"/>
        <xdr:cNvSpPr txBox="1"/>
      </xdr:nvSpPr>
      <xdr:spPr>
        <a:xfrm>
          <a:off x="2527300" y="279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135425</xdr:rowOff>
    </xdr:from>
    <xdr:to>
      <xdr:col>29</xdr:col>
      <xdr:colOff>127000</xdr:colOff>
      <xdr:row>37</xdr:row>
      <xdr:rowOff>130462</xdr:rowOff>
    </xdr:to>
    <xdr:cxnSp macro="">
      <xdr:nvCxnSpPr>
        <xdr:cNvPr id="111" name="直線コネクタ 110"/>
        <xdr:cNvCxnSpPr/>
      </xdr:nvCxnSpPr>
      <xdr:spPr bwMode="auto">
        <a:xfrm flipV="1">
          <a:off x="5651500" y="6059975"/>
          <a:ext cx="0" cy="11951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140639</xdr:rowOff>
    </xdr:from>
    <xdr:ext cx="762000" cy="259045"/>
    <xdr:sp macro="" textlink="">
      <xdr:nvSpPr>
        <xdr:cNvPr id="112" name="人口1人当たり決算額の推移最小値テキスト445"/>
        <xdr:cNvSpPr txBox="1"/>
      </xdr:nvSpPr>
      <xdr:spPr>
        <a:xfrm>
          <a:off x="5740400" y="726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130462</xdr:rowOff>
    </xdr:from>
    <xdr:to>
      <xdr:col>30</xdr:col>
      <xdr:colOff>25400</xdr:colOff>
      <xdr:row>37</xdr:row>
      <xdr:rowOff>130462</xdr:rowOff>
    </xdr:to>
    <xdr:cxnSp macro="">
      <xdr:nvCxnSpPr>
        <xdr:cNvPr id="113" name="直線コネクタ 112"/>
        <xdr:cNvCxnSpPr/>
      </xdr:nvCxnSpPr>
      <xdr:spPr bwMode="auto">
        <a:xfrm>
          <a:off x="5562600" y="7255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50352</xdr:rowOff>
    </xdr:from>
    <xdr:ext cx="762000" cy="259045"/>
    <xdr:sp macro="" textlink="">
      <xdr:nvSpPr>
        <xdr:cNvPr id="114" name="人口1人当たり決算額の推移最大値テキスト445"/>
        <xdr:cNvSpPr txBox="1"/>
      </xdr:nvSpPr>
      <xdr:spPr>
        <a:xfrm>
          <a:off x="5740400" y="58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135425</xdr:rowOff>
    </xdr:from>
    <xdr:to>
      <xdr:col>30</xdr:col>
      <xdr:colOff>25400</xdr:colOff>
      <xdr:row>33</xdr:row>
      <xdr:rowOff>135425</xdr:rowOff>
    </xdr:to>
    <xdr:cxnSp macro="">
      <xdr:nvCxnSpPr>
        <xdr:cNvPr id="115" name="直線コネクタ 114"/>
        <xdr:cNvCxnSpPr/>
      </xdr:nvCxnSpPr>
      <xdr:spPr bwMode="auto">
        <a:xfrm>
          <a:off x="5562600" y="6059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130462</xdr:rowOff>
    </xdr:from>
    <xdr:to>
      <xdr:col>29</xdr:col>
      <xdr:colOff>127000</xdr:colOff>
      <xdr:row>37</xdr:row>
      <xdr:rowOff>155281</xdr:rowOff>
    </xdr:to>
    <xdr:cxnSp macro="">
      <xdr:nvCxnSpPr>
        <xdr:cNvPr id="116" name="直線コネクタ 115"/>
        <xdr:cNvCxnSpPr/>
      </xdr:nvCxnSpPr>
      <xdr:spPr bwMode="auto">
        <a:xfrm flipV="1">
          <a:off x="5003800" y="7255162"/>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42076</xdr:rowOff>
    </xdr:from>
    <xdr:ext cx="762000" cy="259045"/>
    <xdr:sp macro="" textlink="">
      <xdr:nvSpPr>
        <xdr:cNvPr id="117" name="人口1人当たり決算額の推移平均値テキスト445"/>
        <xdr:cNvSpPr txBox="1"/>
      </xdr:nvSpPr>
      <xdr:spPr>
        <a:xfrm>
          <a:off x="5740400" y="6309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196999</xdr:rowOff>
    </xdr:from>
    <xdr:to>
      <xdr:col>29</xdr:col>
      <xdr:colOff>177800</xdr:colOff>
      <xdr:row>34</xdr:row>
      <xdr:rowOff>298599</xdr:rowOff>
    </xdr:to>
    <xdr:sp macro="" textlink="">
      <xdr:nvSpPr>
        <xdr:cNvPr id="118" name="フローチャート: 判断 117"/>
        <xdr:cNvSpPr/>
      </xdr:nvSpPr>
      <xdr:spPr bwMode="auto">
        <a:xfrm>
          <a:off x="5600700" y="6464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155281</xdr:rowOff>
    </xdr:from>
    <xdr:to>
      <xdr:col>26</xdr:col>
      <xdr:colOff>50800</xdr:colOff>
      <xdr:row>37</xdr:row>
      <xdr:rowOff>223208</xdr:rowOff>
    </xdr:to>
    <xdr:cxnSp macro="">
      <xdr:nvCxnSpPr>
        <xdr:cNvPr id="119" name="直線コネクタ 118"/>
        <xdr:cNvCxnSpPr/>
      </xdr:nvCxnSpPr>
      <xdr:spPr bwMode="auto">
        <a:xfrm flipV="1">
          <a:off x="4305300" y="7279981"/>
          <a:ext cx="698500" cy="6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291476</xdr:rowOff>
    </xdr:from>
    <xdr:to>
      <xdr:col>26</xdr:col>
      <xdr:colOff>101600</xdr:colOff>
      <xdr:row>35</xdr:row>
      <xdr:rowOff>50176</xdr:rowOff>
    </xdr:to>
    <xdr:sp macro="" textlink="">
      <xdr:nvSpPr>
        <xdr:cNvPr id="120" name="フローチャート: 判断 119"/>
        <xdr:cNvSpPr/>
      </xdr:nvSpPr>
      <xdr:spPr bwMode="auto">
        <a:xfrm>
          <a:off x="4953000" y="6558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60353</xdr:rowOff>
    </xdr:from>
    <xdr:ext cx="736600" cy="259045"/>
    <xdr:sp macro="" textlink="">
      <xdr:nvSpPr>
        <xdr:cNvPr id="121" name="テキスト ボックス 120"/>
        <xdr:cNvSpPr txBox="1"/>
      </xdr:nvSpPr>
      <xdr:spPr>
        <a:xfrm>
          <a:off x="4622800" y="632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223208</xdr:rowOff>
    </xdr:from>
    <xdr:to>
      <xdr:col>22</xdr:col>
      <xdr:colOff>114300</xdr:colOff>
      <xdr:row>37</xdr:row>
      <xdr:rowOff>288489</xdr:rowOff>
    </xdr:to>
    <xdr:cxnSp macro="">
      <xdr:nvCxnSpPr>
        <xdr:cNvPr id="122" name="直線コネクタ 121"/>
        <xdr:cNvCxnSpPr/>
      </xdr:nvCxnSpPr>
      <xdr:spPr bwMode="auto">
        <a:xfrm flipV="1">
          <a:off x="3606800" y="7347908"/>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335922</xdr:rowOff>
    </xdr:from>
    <xdr:to>
      <xdr:col>22</xdr:col>
      <xdr:colOff>165100</xdr:colOff>
      <xdr:row>35</xdr:row>
      <xdr:rowOff>94622</xdr:rowOff>
    </xdr:to>
    <xdr:sp macro="" textlink="">
      <xdr:nvSpPr>
        <xdr:cNvPr id="123" name="フローチャート: 判断 122"/>
        <xdr:cNvSpPr/>
      </xdr:nvSpPr>
      <xdr:spPr bwMode="auto">
        <a:xfrm>
          <a:off x="4254500" y="660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104799</xdr:rowOff>
    </xdr:from>
    <xdr:ext cx="762000" cy="259045"/>
    <xdr:sp macro="" textlink="">
      <xdr:nvSpPr>
        <xdr:cNvPr id="124" name="テキスト ボックス 123"/>
        <xdr:cNvSpPr txBox="1"/>
      </xdr:nvSpPr>
      <xdr:spPr>
        <a:xfrm>
          <a:off x="3924300" y="637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288489</xdr:rowOff>
    </xdr:from>
    <xdr:to>
      <xdr:col>18</xdr:col>
      <xdr:colOff>177800</xdr:colOff>
      <xdr:row>37</xdr:row>
      <xdr:rowOff>312624</xdr:rowOff>
    </xdr:to>
    <xdr:cxnSp macro="">
      <xdr:nvCxnSpPr>
        <xdr:cNvPr id="125" name="直線コネクタ 124"/>
        <xdr:cNvCxnSpPr/>
      </xdr:nvCxnSpPr>
      <xdr:spPr bwMode="auto">
        <a:xfrm flipV="1">
          <a:off x="2908300" y="7413189"/>
          <a:ext cx="6985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12029</xdr:rowOff>
    </xdr:from>
    <xdr:to>
      <xdr:col>19</xdr:col>
      <xdr:colOff>38100</xdr:colOff>
      <xdr:row>35</xdr:row>
      <xdr:rowOff>113629</xdr:rowOff>
    </xdr:to>
    <xdr:sp macro="" textlink="">
      <xdr:nvSpPr>
        <xdr:cNvPr id="126" name="フローチャート: 判断 125"/>
        <xdr:cNvSpPr/>
      </xdr:nvSpPr>
      <xdr:spPr bwMode="auto">
        <a:xfrm>
          <a:off x="3556000" y="6622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123806</xdr:rowOff>
    </xdr:from>
    <xdr:ext cx="762000" cy="259045"/>
    <xdr:sp macro="" textlink="">
      <xdr:nvSpPr>
        <xdr:cNvPr id="127" name="テキスト ボックス 126"/>
        <xdr:cNvSpPr txBox="1"/>
      </xdr:nvSpPr>
      <xdr:spPr>
        <a:xfrm>
          <a:off x="3225800" y="63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329391</xdr:rowOff>
    </xdr:from>
    <xdr:to>
      <xdr:col>15</xdr:col>
      <xdr:colOff>101600</xdr:colOff>
      <xdr:row>35</xdr:row>
      <xdr:rowOff>88091</xdr:rowOff>
    </xdr:to>
    <xdr:sp macro="" textlink="">
      <xdr:nvSpPr>
        <xdr:cNvPr id="128" name="フローチャート: 判断 127"/>
        <xdr:cNvSpPr/>
      </xdr:nvSpPr>
      <xdr:spPr bwMode="auto">
        <a:xfrm>
          <a:off x="28575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98268</xdr:rowOff>
    </xdr:from>
    <xdr:ext cx="762000" cy="259045"/>
    <xdr:sp macro="" textlink="">
      <xdr:nvSpPr>
        <xdr:cNvPr id="129" name="テキスト ボックス 128"/>
        <xdr:cNvSpPr txBox="1"/>
      </xdr:nvSpPr>
      <xdr:spPr>
        <a:xfrm>
          <a:off x="2527300" y="636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79662</xdr:rowOff>
    </xdr:from>
    <xdr:to>
      <xdr:col>29</xdr:col>
      <xdr:colOff>177800</xdr:colOff>
      <xdr:row>37</xdr:row>
      <xdr:rowOff>181262</xdr:rowOff>
    </xdr:to>
    <xdr:sp macro="" textlink="">
      <xdr:nvSpPr>
        <xdr:cNvPr id="135" name="楕円 134"/>
        <xdr:cNvSpPr/>
      </xdr:nvSpPr>
      <xdr:spPr bwMode="auto">
        <a:xfrm>
          <a:off x="5600700" y="720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159689</xdr:rowOff>
    </xdr:from>
    <xdr:ext cx="762000" cy="259045"/>
    <xdr:sp macro="" textlink="">
      <xdr:nvSpPr>
        <xdr:cNvPr id="136" name="人口1人当たり決算額の推移該当値テキスト445"/>
        <xdr:cNvSpPr txBox="1"/>
      </xdr:nvSpPr>
      <xdr:spPr>
        <a:xfrm>
          <a:off x="5740400" y="71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104481</xdr:rowOff>
    </xdr:from>
    <xdr:to>
      <xdr:col>26</xdr:col>
      <xdr:colOff>101600</xdr:colOff>
      <xdr:row>37</xdr:row>
      <xdr:rowOff>206081</xdr:rowOff>
    </xdr:to>
    <xdr:sp macro="" textlink="">
      <xdr:nvSpPr>
        <xdr:cNvPr id="137" name="楕円 136"/>
        <xdr:cNvSpPr/>
      </xdr:nvSpPr>
      <xdr:spPr bwMode="auto">
        <a:xfrm>
          <a:off x="4953000" y="722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190858</xdr:rowOff>
    </xdr:from>
    <xdr:ext cx="736600" cy="259045"/>
    <xdr:sp macro="" textlink="">
      <xdr:nvSpPr>
        <xdr:cNvPr id="138" name="テキスト ボックス 137"/>
        <xdr:cNvSpPr txBox="1"/>
      </xdr:nvSpPr>
      <xdr:spPr>
        <a:xfrm>
          <a:off x="4622800" y="731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172408</xdr:rowOff>
    </xdr:from>
    <xdr:to>
      <xdr:col>22</xdr:col>
      <xdr:colOff>165100</xdr:colOff>
      <xdr:row>37</xdr:row>
      <xdr:rowOff>274008</xdr:rowOff>
    </xdr:to>
    <xdr:sp macro="" textlink="">
      <xdr:nvSpPr>
        <xdr:cNvPr id="139" name="楕円 138"/>
        <xdr:cNvSpPr/>
      </xdr:nvSpPr>
      <xdr:spPr bwMode="auto">
        <a:xfrm>
          <a:off x="4254500" y="729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258785</xdr:rowOff>
    </xdr:from>
    <xdr:ext cx="762000" cy="259045"/>
    <xdr:sp macro="" textlink="">
      <xdr:nvSpPr>
        <xdr:cNvPr id="140" name="テキスト ボックス 139"/>
        <xdr:cNvSpPr txBox="1"/>
      </xdr:nvSpPr>
      <xdr:spPr>
        <a:xfrm>
          <a:off x="3924300" y="73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237689</xdr:rowOff>
    </xdr:from>
    <xdr:to>
      <xdr:col>19</xdr:col>
      <xdr:colOff>38100</xdr:colOff>
      <xdr:row>37</xdr:row>
      <xdr:rowOff>339289</xdr:rowOff>
    </xdr:to>
    <xdr:sp macro="" textlink="">
      <xdr:nvSpPr>
        <xdr:cNvPr id="141" name="楕円 140"/>
        <xdr:cNvSpPr/>
      </xdr:nvSpPr>
      <xdr:spPr bwMode="auto">
        <a:xfrm>
          <a:off x="3556000" y="736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324066</xdr:rowOff>
    </xdr:from>
    <xdr:ext cx="762000" cy="259045"/>
    <xdr:sp macro="" textlink="">
      <xdr:nvSpPr>
        <xdr:cNvPr id="142" name="テキスト ボックス 141"/>
        <xdr:cNvSpPr txBox="1"/>
      </xdr:nvSpPr>
      <xdr:spPr>
        <a:xfrm>
          <a:off x="3225800" y="744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261824</xdr:rowOff>
    </xdr:from>
    <xdr:to>
      <xdr:col>15</xdr:col>
      <xdr:colOff>101600</xdr:colOff>
      <xdr:row>38</xdr:row>
      <xdr:rowOff>20524</xdr:rowOff>
    </xdr:to>
    <xdr:sp macro="" textlink="">
      <xdr:nvSpPr>
        <xdr:cNvPr id="143" name="楕円 142"/>
        <xdr:cNvSpPr/>
      </xdr:nvSpPr>
      <xdr:spPr bwMode="auto">
        <a:xfrm>
          <a:off x="2857500" y="738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5301</xdr:rowOff>
    </xdr:from>
    <xdr:ext cx="762000" cy="259045"/>
    <xdr:sp macro="" textlink="">
      <xdr:nvSpPr>
        <xdr:cNvPr id="144" name="テキスト ボックス 143"/>
        <xdr:cNvSpPr txBox="1"/>
      </xdr:nvSpPr>
      <xdr:spPr>
        <a:xfrm>
          <a:off x="2527300" y="747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101740</xdr:rowOff>
    </xdr:from>
    <xdr:to>
      <xdr:col>24</xdr:col>
      <xdr:colOff>63500</xdr:colOff>
      <xdr:row>34</xdr:row>
      <xdr:rowOff>33553</xdr:rowOff>
    </xdr:to>
    <xdr:cxnSp macro="">
      <xdr:nvCxnSpPr>
        <xdr:cNvPr id="61" name="直線コネクタ 60"/>
        <xdr:cNvCxnSpPr/>
      </xdr:nvCxnSpPr>
      <xdr:spPr>
        <a:xfrm flipV="1">
          <a:off x="3797300" y="5759590"/>
          <a:ext cx="8382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33553</xdr:rowOff>
    </xdr:from>
    <xdr:to>
      <xdr:col>19</xdr:col>
      <xdr:colOff>177800</xdr:colOff>
      <xdr:row>34</xdr:row>
      <xdr:rowOff>138709</xdr:rowOff>
    </xdr:to>
    <xdr:cxnSp macro="">
      <xdr:nvCxnSpPr>
        <xdr:cNvPr id="64" name="直線コネクタ 63"/>
        <xdr:cNvCxnSpPr/>
      </xdr:nvCxnSpPr>
      <xdr:spPr>
        <a:xfrm flipV="1">
          <a:off x="2908300" y="586285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138709</xdr:rowOff>
    </xdr:from>
    <xdr:to>
      <xdr:col>15</xdr:col>
      <xdr:colOff>50800</xdr:colOff>
      <xdr:row>34</xdr:row>
      <xdr:rowOff>144335</xdr:rowOff>
    </xdr:to>
    <xdr:cxnSp macro="">
      <xdr:nvCxnSpPr>
        <xdr:cNvPr id="67" name="直線コネクタ 66"/>
        <xdr:cNvCxnSpPr/>
      </xdr:nvCxnSpPr>
      <xdr:spPr>
        <a:xfrm flipV="1">
          <a:off x="2019300" y="5968009"/>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144335</xdr:rowOff>
    </xdr:from>
    <xdr:to>
      <xdr:col>10</xdr:col>
      <xdr:colOff>114300</xdr:colOff>
      <xdr:row>35</xdr:row>
      <xdr:rowOff>143599</xdr:rowOff>
    </xdr:to>
    <xdr:cxnSp macro="">
      <xdr:nvCxnSpPr>
        <xdr:cNvPr id="70" name="直線コネクタ 69"/>
        <xdr:cNvCxnSpPr/>
      </xdr:nvCxnSpPr>
      <xdr:spPr>
        <a:xfrm flipV="1">
          <a:off x="1130300" y="5973635"/>
          <a:ext cx="889000" cy="1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50940</xdr:rowOff>
    </xdr:from>
    <xdr:to>
      <xdr:col>24</xdr:col>
      <xdr:colOff>114300</xdr:colOff>
      <xdr:row>33</xdr:row>
      <xdr:rowOff>152540</xdr:rowOff>
    </xdr:to>
    <xdr:sp macro="" textlink="">
      <xdr:nvSpPr>
        <xdr:cNvPr id="80" name="楕円 79"/>
        <xdr:cNvSpPr/>
      </xdr:nvSpPr>
      <xdr:spPr>
        <a:xfrm>
          <a:off x="4584700" y="57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73817</xdr:rowOff>
    </xdr:from>
    <xdr:ext cx="599010" cy="259045"/>
    <xdr:sp macro="" textlink="">
      <xdr:nvSpPr>
        <xdr:cNvPr id="81" name="人件費該当値テキスト"/>
        <xdr:cNvSpPr txBox="1"/>
      </xdr:nvSpPr>
      <xdr:spPr>
        <a:xfrm>
          <a:off x="4686300" y="556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154203</xdr:rowOff>
    </xdr:from>
    <xdr:to>
      <xdr:col>20</xdr:col>
      <xdr:colOff>38100</xdr:colOff>
      <xdr:row>34</xdr:row>
      <xdr:rowOff>84353</xdr:rowOff>
    </xdr:to>
    <xdr:sp macro="" textlink="">
      <xdr:nvSpPr>
        <xdr:cNvPr id="82" name="楕円 81"/>
        <xdr:cNvSpPr/>
      </xdr:nvSpPr>
      <xdr:spPr>
        <a:xfrm>
          <a:off x="3746500" y="58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100880</xdr:rowOff>
    </xdr:from>
    <xdr:ext cx="599010" cy="259045"/>
    <xdr:sp macro="" textlink="">
      <xdr:nvSpPr>
        <xdr:cNvPr id="83" name="テキスト ボックス 82"/>
        <xdr:cNvSpPr txBox="1"/>
      </xdr:nvSpPr>
      <xdr:spPr>
        <a:xfrm>
          <a:off x="3497795" y="558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87909</xdr:rowOff>
    </xdr:from>
    <xdr:to>
      <xdr:col>15</xdr:col>
      <xdr:colOff>101600</xdr:colOff>
      <xdr:row>35</xdr:row>
      <xdr:rowOff>18059</xdr:rowOff>
    </xdr:to>
    <xdr:sp macro="" textlink="">
      <xdr:nvSpPr>
        <xdr:cNvPr id="84" name="楕円 83"/>
        <xdr:cNvSpPr/>
      </xdr:nvSpPr>
      <xdr:spPr>
        <a:xfrm>
          <a:off x="2857500" y="59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34586</xdr:rowOff>
    </xdr:from>
    <xdr:ext cx="599010" cy="259045"/>
    <xdr:sp macro="" textlink="">
      <xdr:nvSpPr>
        <xdr:cNvPr id="85" name="テキスト ボックス 84"/>
        <xdr:cNvSpPr txBox="1"/>
      </xdr:nvSpPr>
      <xdr:spPr>
        <a:xfrm>
          <a:off x="2608795" y="569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93535</xdr:rowOff>
    </xdr:from>
    <xdr:to>
      <xdr:col>10</xdr:col>
      <xdr:colOff>165100</xdr:colOff>
      <xdr:row>35</xdr:row>
      <xdr:rowOff>23685</xdr:rowOff>
    </xdr:to>
    <xdr:sp macro="" textlink="">
      <xdr:nvSpPr>
        <xdr:cNvPr id="86" name="楕円 85"/>
        <xdr:cNvSpPr/>
      </xdr:nvSpPr>
      <xdr:spPr>
        <a:xfrm>
          <a:off x="1968500" y="59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40212</xdr:rowOff>
    </xdr:from>
    <xdr:ext cx="599010" cy="259045"/>
    <xdr:sp macro="" textlink="">
      <xdr:nvSpPr>
        <xdr:cNvPr id="87" name="テキスト ボックス 86"/>
        <xdr:cNvSpPr txBox="1"/>
      </xdr:nvSpPr>
      <xdr:spPr>
        <a:xfrm>
          <a:off x="1719795" y="56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92799</xdr:rowOff>
    </xdr:from>
    <xdr:to>
      <xdr:col>6</xdr:col>
      <xdr:colOff>38100</xdr:colOff>
      <xdr:row>36</xdr:row>
      <xdr:rowOff>22949</xdr:rowOff>
    </xdr:to>
    <xdr:sp macro="" textlink="">
      <xdr:nvSpPr>
        <xdr:cNvPr id="88" name="楕円 87"/>
        <xdr:cNvSpPr/>
      </xdr:nvSpPr>
      <xdr:spPr>
        <a:xfrm>
          <a:off x="1079500" y="60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39476</xdr:rowOff>
    </xdr:from>
    <xdr:ext cx="599010" cy="259045"/>
    <xdr:sp macro="" textlink="">
      <xdr:nvSpPr>
        <xdr:cNvPr id="89" name="テキスト ボックス 88"/>
        <xdr:cNvSpPr txBox="1"/>
      </xdr:nvSpPr>
      <xdr:spPr>
        <a:xfrm>
          <a:off x="830795" y="586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macro="" textlink="">
      <xdr:nvSpPr>
        <xdr:cNvPr id="111" name="物件費最小値テキスト"/>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macro="" textlink="">
      <xdr:nvSpPr>
        <xdr:cNvPr id="113" name="物件費最大値テキスト"/>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97163</xdr:rowOff>
    </xdr:from>
    <xdr:to>
      <xdr:col>24</xdr:col>
      <xdr:colOff>63500</xdr:colOff>
      <xdr:row>58</xdr:row>
      <xdr:rowOff>111120</xdr:rowOff>
    </xdr:to>
    <xdr:cxnSp macro="">
      <xdr:nvCxnSpPr>
        <xdr:cNvPr id="115" name="直線コネクタ 114"/>
        <xdr:cNvCxnSpPr/>
      </xdr:nvCxnSpPr>
      <xdr:spPr>
        <a:xfrm>
          <a:off x="3797300" y="10041263"/>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91912</xdr:rowOff>
    </xdr:from>
    <xdr:ext cx="599010" cy="259045"/>
    <xdr:sp macro="" textlink="">
      <xdr:nvSpPr>
        <xdr:cNvPr id="116" name="物件費平均値テキスト"/>
        <xdr:cNvSpPr txBox="1"/>
      </xdr:nvSpPr>
      <xdr:spPr>
        <a:xfrm>
          <a:off x="4686300" y="952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macro="" textlink="">
      <xdr:nvSpPr>
        <xdr:cNvPr id="117" name="フローチャート: 判断 116"/>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97163</xdr:rowOff>
    </xdr:from>
    <xdr:to>
      <xdr:col>19</xdr:col>
      <xdr:colOff>177800</xdr:colOff>
      <xdr:row>58</xdr:row>
      <xdr:rowOff>157336</xdr:rowOff>
    </xdr:to>
    <xdr:cxnSp macro="">
      <xdr:nvCxnSpPr>
        <xdr:cNvPr id="118" name="直線コネクタ 117"/>
        <xdr:cNvCxnSpPr/>
      </xdr:nvCxnSpPr>
      <xdr:spPr>
        <a:xfrm flipV="1">
          <a:off x="2908300" y="10041263"/>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macro="" textlink="">
      <xdr:nvSpPr>
        <xdr:cNvPr id="119" name="フローチャート: 判断 118"/>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76142</xdr:rowOff>
    </xdr:from>
    <xdr:ext cx="599010" cy="259045"/>
    <xdr:sp macro="" textlink="">
      <xdr:nvSpPr>
        <xdr:cNvPr id="120" name="テキスト ボックス 119"/>
        <xdr:cNvSpPr txBox="1"/>
      </xdr:nvSpPr>
      <xdr:spPr>
        <a:xfrm>
          <a:off x="3497795" y="950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135871</xdr:rowOff>
    </xdr:from>
    <xdr:to>
      <xdr:col>15</xdr:col>
      <xdr:colOff>50800</xdr:colOff>
      <xdr:row>58</xdr:row>
      <xdr:rowOff>157336</xdr:rowOff>
    </xdr:to>
    <xdr:cxnSp macro="">
      <xdr:nvCxnSpPr>
        <xdr:cNvPr id="121" name="直線コネクタ 120"/>
        <xdr:cNvCxnSpPr/>
      </xdr:nvCxnSpPr>
      <xdr:spPr>
        <a:xfrm>
          <a:off x="2019300" y="10079971"/>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macro="" textlink="">
      <xdr:nvSpPr>
        <xdr:cNvPr id="122" name="フローチャート: 判断 121"/>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166330</xdr:rowOff>
    </xdr:from>
    <xdr:ext cx="599010" cy="259045"/>
    <xdr:sp macro="" textlink="">
      <xdr:nvSpPr>
        <xdr:cNvPr id="123" name="テキスト ボックス 122"/>
        <xdr:cNvSpPr txBox="1"/>
      </xdr:nvSpPr>
      <xdr:spPr>
        <a:xfrm>
          <a:off x="2608795" y="95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129727</xdr:rowOff>
    </xdr:from>
    <xdr:to>
      <xdr:col>10</xdr:col>
      <xdr:colOff>114300</xdr:colOff>
      <xdr:row>58</xdr:row>
      <xdr:rowOff>135871</xdr:rowOff>
    </xdr:to>
    <xdr:cxnSp macro="">
      <xdr:nvCxnSpPr>
        <xdr:cNvPr id="124" name="直線コネクタ 123"/>
        <xdr:cNvCxnSpPr/>
      </xdr:nvCxnSpPr>
      <xdr:spPr>
        <a:xfrm>
          <a:off x="1130300" y="10073827"/>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macro="" textlink="">
      <xdr:nvSpPr>
        <xdr:cNvPr id="125" name="フローチャート: 判断 124"/>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macro="" textlink="">
      <xdr:nvSpPr>
        <xdr:cNvPr id="126" name="テキスト ボックス 125"/>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123333</xdr:rowOff>
    </xdr:from>
    <xdr:to>
      <xdr:col>6</xdr:col>
      <xdr:colOff>38100</xdr:colOff>
      <xdr:row>58</xdr:row>
      <xdr:rowOff>53483</xdr:rowOff>
    </xdr:to>
    <xdr:sp macro="" textlink="">
      <xdr:nvSpPr>
        <xdr:cNvPr id="127" name="フローチャート: 判断 126"/>
        <xdr:cNvSpPr/>
      </xdr:nvSpPr>
      <xdr:spPr>
        <a:xfrm>
          <a:off x="1079500" y="989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70010</xdr:rowOff>
    </xdr:from>
    <xdr:ext cx="599010" cy="259045"/>
    <xdr:sp macro="" textlink="">
      <xdr:nvSpPr>
        <xdr:cNvPr id="128" name="テキスト ボックス 127"/>
        <xdr:cNvSpPr txBox="1"/>
      </xdr:nvSpPr>
      <xdr:spPr>
        <a:xfrm>
          <a:off x="830795" y="9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60320</xdr:rowOff>
    </xdr:from>
    <xdr:to>
      <xdr:col>24</xdr:col>
      <xdr:colOff>114300</xdr:colOff>
      <xdr:row>58</xdr:row>
      <xdr:rowOff>161920</xdr:rowOff>
    </xdr:to>
    <xdr:sp macro="" textlink="">
      <xdr:nvSpPr>
        <xdr:cNvPr id="134" name="楕円 133"/>
        <xdr:cNvSpPr/>
      </xdr:nvSpPr>
      <xdr:spPr>
        <a:xfrm>
          <a:off x="4584700" y="10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146697</xdr:rowOff>
    </xdr:from>
    <xdr:ext cx="534377" cy="259045"/>
    <xdr:sp macro="" textlink="">
      <xdr:nvSpPr>
        <xdr:cNvPr id="135" name="物件費該当値テキスト"/>
        <xdr:cNvSpPr txBox="1"/>
      </xdr:nvSpPr>
      <xdr:spPr>
        <a:xfrm>
          <a:off x="4686300" y="99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46363</xdr:rowOff>
    </xdr:from>
    <xdr:to>
      <xdr:col>20</xdr:col>
      <xdr:colOff>38100</xdr:colOff>
      <xdr:row>58</xdr:row>
      <xdr:rowOff>147963</xdr:rowOff>
    </xdr:to>
    <xdr:sp macro="" textlink="">
      <xdr:nvSpPr>
        <xdr:cNvPr id="136" name="楕円 135"/>
        <xdr:cNvSpPr/>
      </xdr:nvSpPr>
      <xdr:spPr>
        <a:xfrm>
          <a:off x="3746500" y="99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139090</xdr:rowOff>
    </xdr:from>
    <xdr:ext cx="534377" cy="259045"/>
    <xdr:sp macro="" textlink="">
      <xdr:nvSpPr>
        <xdr:cNvPr id="137" name="テキスト ボックス 136"/>
        <xdr:cNvSpPr txBox="1"/>
      </xdr:nvSpPr>
      <xdr:spPr>
        <a:xfrm>
          <a:off x="3530111" y="10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106536</xdr:rowOff>
    </xdr:from>
    <xdr:to>
      <xdr:col>15</xdr:col>
      <xdr:colOff>101600</xdr:colOff>
      <xdr:row>59</xdr:row>
      <xdr:rowOff>36686</xdr:rowOff>
    </xdr:to>
    <xdr:sp macro="" textlink="">
      <xdr:nvSpPr>
        <xdr:cNvPr id="138" name="楕円 137"/>
        <xdr:cNvSpPr/>
      </xdr:nvSpPr>
      <xdr:spPr>
        <a:xfrm>
          <a:off x="2857500" y="100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27813</xdr:rowOff>
    </xdr:from>
    <xdr:ext cx="534377" cy="259045"/>
    <xdr:sp macro="" textlink="">
      <xdr:nvSpPr>
        <xdr:cNvPr id="139" name="テキスト ボックス 138"/>
        <xdr:cNvSpPr txBox="1"/>
      </xdr:nvSpPr>
      <xdr:spPr>
        <a:xfrm>
          <a:off x="2641111" y="101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85071</xdr:rowOff>
    </xdr:from>
    <xdr:to>
      <xdr:col>10</xdr:col>
      <xdr:colOff>165100</xdr:colOff>
      <xdr:row>59</xdr:row>
      <xdr:rowOff>15221</xdr:rowOff>
    </xdr:to>
    <xdr:sp macro="" textlink="">
      <xdr:nvSpPr>
        <xdr:cNvPr id="140" name="楕円 139"/>
        <xdr:cNvSpPr/>
      </xdr:nvSpPr>
      <xdr:spPr>
        <a:xfrm>
          <a:off x="1968500" y="100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6348</xdr:rowOff>
    </xdr:from>
    <xdr:ext cx="534377" cy="259045"/>
    <xdr:sp macro="" textlink="">
      <xdr:nvSpPr>
        <xdr:cNvPr id="141" name="テキスト ボックス 140"/>
        <xdr:cNvSpPr txBox="1"/>
      </xdr:nvSpPr>
      <xdr:spPr>
        <a:xfrm>
          <a:off x="1752111" y="101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78927</xdr:rowOff>
    </xdr:from>
    <xdr:to>
      <xdr:col>6</xdr:col>
      <xdr:colOff>38100</xdr:colOff>
      <xdr:row>59</xdr:row>
      <xdr:rowOff>9077</xdr:rowOff>
    </xdr:to>
    <xdr:sp macro="" textlink="">
      <xdr:nvSpPr>
        <xdr:cNvPr id="142" name="楕円 141"/>
        <xdr:cNvSpPr/>
      </xdr:nvSpPr>
      <xdr:spPr>
        <a:xfrm>
          <a:off x="1079500" y="100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204</xdr:rowOff>
    </xdr:from>
    <xdr:ext cx="534377" cy="259045"/>
    <xdr:sp macro="" textlink="">
      <xdr:nvSpPr>
        <xdr:cNvPr id="143" name="テキスト ボックス 142"/>
        <xdr:cNvSpPr txBox="1"/>
      </xdr:nvSpPr>
      <xdr:spPr>
        <a:xfrm>
          <a:off x="863111" y="101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6" name="維持補修費最小値テキスト"/>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8" name="維持補修費最大値テキスト"/>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110988</xdr:rowOff>
    </xdr:from>
    <xdr:to>
      <xdr:col>24</xdr:col>
      <xdr:colOff>63500</xdr:colOff>
      <xdr:row>76</xdr:row>
      <xdr:rowOff>6426</xdr:rowOff>
    </xdr:to>
    <xdr:cxnSp macro="">
      <xdr:nvCxnSpPr>
        <xdr:cNvPr id="170" name="直線コネクタ 169"/>
        <xdr:cNvCxnSpPr/>
      </xdr:nvCxnSpPr>
      <xdr:spPr>
        <a:xfrm flipV="1">
          <a:off x="3797300" y="12969738"/>
          <a:ext cx="8382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1" name="維持補修費平均値テキスト"/>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2" name="フローチャート: 判断 171"/>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101021</xdr:rowOff>
    </xdr:from>
    <xdr:to>
      <xdr:col>19</xdr:col>
      <xdr:colOff>177800</xdr:colOff>
      <xdr:row>76</xdr:row>
      <xdr:rowOff>6426</xdr:rowOff>
    </xdr:to>
    <xdr:cxnSp macro="">
      <xdr:nvCxnSpPr>
        <xdr:cNvPr id="173" name="直線コネクタ 172"/>
        <xdr:cNvCxnSpPr/>
      </xdr:nvCxnSpPr>
      <xdr:spPr>
        <a:xfrm>
          <a:off x="2908300" y="12616871"/>
          <a:ext cx="889000" cy="4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4" name="フローチャート: 判断 173"/>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75" name="テキスト ボックス 174"/>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101021</xdr:rowOff>
    </xdr:from>
    <xdr:to>
      <xdr:col>15</xdr:col>
      <xdr:colOff>50800</xdr:colOff>
      <xdr:row>76</xdr:row>
      <xdr:rowOff>129367</xdr:rowOff>
    </xdr:to>
    <xdr:cxnSp macro="">
      <xdr:nvCxnSpPr>
        <xdr:cNvPr id="176" name="直線コネクタ 175"/>
        <xdr:cNvCxnSpPr/>
      </xdr:nvCxnSpPr>
      <xdr:spPr>
        <a:xfrm flipV="1">
          <a:off x="2019300" y="12616871"/>
          <a:ext cx="889000" cy="5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7" name="フローチャート: 判断 176"/>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88404</xdr:rowOff>
    </xdr:from>
    <xdr:ext cx="534377" cy="259045"/>
    <xdr:sp macro="" textlink="">
      <xdr:nvSpPr>
        <xdr:cNvPr id="178" name="テキスト ボックス 177"/>
        <xdr:cNvSpPr txBox="1"/>
      </xdr:nvSpPr>
      <xdr:spPr>
        <a:xfrm>
          <a:off x="2641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129367</xdr:rowOff>
    </xdr:from>
    <xdr:to>
      <xdr:col>10</xdr:col>
      <xdr:colOff>114300</xdr:colOff>
      <xdr:row>77</xdr:row>
      <xdr:rowOff>133803</xdr:rowOff>
    </xdr:to>
    <xdr:cxnSp macro="">
      <xdr:nvCxnSpPr>
        <xdr:cNvPr id="179" name="直線コネクタ 178"/>
        <xdr:cNvCxnSpPr/>
      </xdr:nvCxnSpPr>
      <xdr:spPr>
        <a:xfrm flipV="1">
          <a:off x="1130300" y="13159567"/>
          <a:ext cx="889000" cy="1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0" name="フローチャート: 判断 179"/>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1" name="テキスト ボックス 180"/>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2" name="フローチャート: 判断 181"/>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3" name="テキスト ボックス 182"/>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60188</xdr:rowOff>
    </xdr:from>
    <xdr:to>
      <xdr:col>24</xdr:col>
      <xdr:colOff>114300</xdr:colOff>
      <xdr:row>75</xdr:row>
      <xdr:rowOff>161789</xdr:rowOff>
    </xdr:to>
    <xdr:sp macro="" textlink="">
      <xdr:nvSpPr>
        <xdr:cNvPr id="189" name="楕円 188"/>
        <xdr:cNvSpPr/>
      </xdr:nvSpPr>
      <xdr:spPr>
        <a:xfrm>
          <a:off x="4584700" y="12918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38615</xdr:rowOff>
    </xdr:from>
    <xdr:ext cx="534377" cy="259045"/>
    <xdr:sp macro="" textlink="">
      <xdr:nvSpPr>
        <xdr:cNvPr id="190" name="維持補修費該当値テキスト"/>
        <xdr:cNvSpPr txBox="1"/>
      </xdr:nvSpPr>
      <xdr:spPr>
        <a:xfrm>
          <a:off x="4686300" y="12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127076</xdr:rowOff>
    </xdr:from>
    <xdr:to>
      <xdr:col>20</xdr:col>
      <xdr:colOff>38100</xdr:colOff>
      <xdr:row>76</xdr:row>
      <xdr:rowOff>57226</xdr:rowOff>
    </xdr:to>
    <xdr:sp macro="" textlink="">
      <xdr:nvSpPr>
        <xdr:cNvPr id="191" name="楕円 190"/>
        <xdr:cNvSpPr/>
      </xdr:nvSpPr>
      <xdr:spPr>
        <a:xfrm>
          <a:off x="3746500" y="129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48353</xdr:rowOff>
    </xdr:from>
    <xdr:ext cx="534377" cy="259045"/>
    <xdr:sp macro="" textlink="">
      <xdr:nvSpPr>
        <xdr:cNvPr id="192" name="テキスト ボックス 191"/>
        <xdr:cNvSpPr txBox="1"/>
      </xdr:nvSpPr>
      <xdr:spPr>
        <a:xfrm>
          <a:off x="3530111" y="130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50221</xdr:rowOff>
    </xdr:from>
    <xdr:to>
      <xdr:col>15</xdr:col>
      <xdr:colOff>101600</xdr:colOff>
      <xdr:row>73</xdr:row>
      <xdr:rowOff>151821</xdr:rowOff>
    </xdr:to>
    <xdr:sp macro="" textlink="">
      <xdr:nvSpPr>
        <xdr:cNvPr id="193" name="楕円 192"/>
        <xdr:cNvSpPr/>
      </xdr:nvSpPr>
      <xdr:spPr>
        <a:xfrm>
          <a:off x="2857500" y="125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168348</xdr:rowOff>
    </xdr:from>
    <xdr:ext cx="534377" cy="259045"/>
    <xdr:sp macro="" textlink="">
      <xdr:nvSpPr>
        <xdr:cNvPr id="194" name="テキスト ボックス 193"/>
        <xdr:cNvSpPr txBox="1"/>
      </xdr:nvSpPr>
      <xdr:spPr>
        <a:xfrm>
          <a:off x="2641111" y="123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78567</xdr:rowOff>
    </xdr:from>
    <xdr:to>
      <xdr:col>10</xdr:col>
      <xdr:colOff>165100</xdr:colOff>
      <xdr:row>77</xdr:row>
      <xdr:rowOff>8717</xdr:rowOff>
    </xdr:to>
    <xdr:sp macro="" textlink="">
      <xdr:nvSpPr>
        <xdr:cNvPr id="195" name="楕円 194"/>
        <xdr:cNvSpPr/>
      </xdr:nvSpPr>
      <xdr:spPr>
        <a:xfrm>
          <a:off x="19685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171294</xdr:rowOff>
    </xdr:from>
    <xdr:ext cx="469744" cy="259045"/>
    <xdr:sp macro="" textlink="">
      <xdr:nvSpPr>
        <xdr:cNvPr id="196" name="テキスト ボックス 195"/>
        <xdr:cNvSpPr txBox="1"/>
      </xdr:nvSpPr>
      <xdr:spPr>
        <a:xfrm>
          <a:off x="1784428" y="1320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83003</xdr:rowOff>
    </xdr:from>
    <xdr:to>
      <xdr:col>6</xdr:col>
      <xdr:colOff>38100</xdr:colOff>
      <xdr:row>78</xdr:row>
      <xdr:rowOff>13153</xdr:rowOff>
    </xdr:to>
    <xdr:sp macro="" textlink="">
      <xdr:nvSpPr>
        <xdr:cNvPr id="197" name="楕円 196"/>
        <xdr:cNvSpPr/>
      </xdr:nvSpPr>
      <xdr:spPr>
        <a:xfrm>
          <a:off x="1079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4280</xdr:rowOff>
    </xdr:from>
    <xdr:ext cx="469744" cy="259045"/>
    <xdr:sp macro="" textlink="">
      <xdr:nvSpPr>
        <xdr:cNvPr id="198" name="テキスト ボックス 197"/>
        <xdr:cNvSpPr txBox="1"/>
      </xdr:nvSpPr>
      <xdr:spPr>
        <a:xfrm>
          <a:off x="895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157759</xdr:rowOff>
    </xdr:from>
    <xdr:to>
      <xdr:col>24</xdr:col>
      <xdr:colOff>62865</xdr:colOff>
      <xdr:row>97</xdr:row>
      <xdr:rowOff>50530</xdr:rowOff>
    </xdr:to>
    <xdr:cxnSp macro="">
      <xdr:nvCxnSpPr>
        <xdr:cNvPr id="225" name="直線コネクタ 224"/>
        <xdr:cNvCxnSpPr/>
      </xdr:nvCxnSpPr>
      <xdr:spPr>
        <a:xfrm flipV="1">
          <a:off x="4633595" y="15416809"/>
          <a:ext cx="1270" cy="126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54357</xdr:rowOff>
    </xdr:from>
    <xdr:ext cx="534377" cy="259045"/>
    <xdr:sp macro="" textlink="">
      <xdr:nvSpPr>
        <xdr:cNvPr id="226" name="扶助費最小値テキスト"/>
        <xdr:cNvSpPr txBox="1"/>
      </xdr:nvSpPr>
      <xdr:spPr>
        <a:xfrm>
          <a:off x="4686300" y="166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50530</xdr:rowOff>
    </xdr:from>
    <xdr:to>
      <xdr:col>24</xdr:col>
      <xdr:colOff>152400</xdr:colOff>
      <xdr:row>97</xdr:row>
      <xdr:rowOff>50530</xdr:rowOff>
    </xdr:to>
    <xdr:cxnSp macro="">
      <xdr:nvCxnSpPr>
        <xdr:cNvPr id="227" name="直線コネクタ 226"/>
        <xdr:cNvCxnSpPr/>
      </xdr:nvCxnSpPr>
      <xdr:spPr>
        <a:xfrm>
          <a:off x="4546600" y="1668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104436</xdr:rowOff>
    </xdr:from>
    <xdr:ext cx="599010" cy="259045"/>
    <xdr:sp macro="" textlink="">
      <xdr:nvSpPr>
        <xdr:cNvPr id="228" name="扶助費最大値テキスト"/>
        <xdr:cNvSpPr txBox="1"/>
      </xdr:nvSpPr>
      <xdr:spPr>
        <a:xfrm>
          <a:off x="4686300" y="15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157759</xdr:rowOff>
    </xdr:from>
    <xdr:to>
      <xdr:col>24</xdr:col>
      <xdr:colOff>152400</xdr:colOff>
      <xdr:row>89</xdr:row>
      <xdr:rowOff>157759</xdr:rowOff>
    </xdr:to>
    <xdr:cxnSp macro="">
      <xdr:nvCxnSpPr>
        <xdr:cNvPr id="229" name="直線コネクタ 228"/>
        <xdr:cNvCxnSpPr/>
      </xdr:nvCxnSpPr>
      <xdr:spPr>
        <a:xfrm>
          <a:off x="4546600" y="154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46823</xdr:rowOff>
    </xdr:from>
    <xdr:to>
      <xdr:col>24</xdr:col>
      <xdr:colOff>63500</xdr:colOff>
      <xdr:row>97</xdr:row>
      <xdr:rowOff>71806</xdr:rowOff>
    </xdr:to>
    <xdr:cxnSp macro="">
      <xdr:nvCxnSpPr>
        <xdr:cNvPr id="230" name="直線コネクタ 229"/>
        <xdr:cNvCxnSpPr/>
      </xdr:nvCxnSpPr>
      <xdr:spPr>
        <a:xfrm flipV="1">
          <a:off x="3797300" y="16506023"/>
          <a:ext cx="838200" cy="1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94567</xdr:rowOff>
    </xdr:from>
    <xdr:ext cx="599010" cy="259045"/>
    <xdr:sp macro="" textlink="">
      <xdr:nvSpPr>
        <xdr:cNvPr id="231" name="扶助費平均値テキスト"/>
        <xdr:cNvSpPr txBox="1"/>
      </xdr:nvSpPr>
      <xdr:spPr>
        <a:xfrm>
          <a:off x="4686300" y="15867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71690</xdr:rowOff>
    </xdr:from>
    <xdr:to>
      <xdr:col>24</xdr:col>
      <xdr:colOff>114300</xdr:colOff>
      <xdr:row>94</xdr:row>
      <xdr:rowOff>1840</xdr:rowOff>
    </xdr:to>
    <xdr:sp macro="" textlink="">
      <xdr:nvSpPr>
        <xdr:cNvPr id="232" name="フローチャート: 判断 231"/>
        <xdr:cNvSpPr/>
      </xdr:nvSpPr>
      <xdr:spPr>
        <a:xfrm>
          <a:off x="4584700" y="160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28992</xdr:rowOff>
    </xdr:from>
    <xdr:to>
      <xdr:col>19</xdr:col>
      <xdr:colOff>177800</xdr:colOff>
      <xdr:row>97</xdr:row>
      <xdr:rowOff>71806</xdr:rowOff>
    </xdr:to>
    <xdr:cxnSp macro="">
      <xdr:nvCxnSpPr>
        <xdr:cNvPr id="233" name="直線コネクタ 232"/>
        <xdr:cNvCxnSpPr/>
      </xdr:nvCxnSpPr>
      <xdr:spPr>
        <a:xfrm>
          <a:off x="2908300" y="16488192"/>
          <a:ext cx="8890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68342</xdr:rowOff>
    </xdr:from>
    <xdr:to>
      <xdr:col>20</xdr:col>
      <xdr:colOff>38100</xdr:colOff>
      <xdr:row>94</xdr:row>
      <xdr:rowOff>169942</xdr:rowOff>
    </xdr:to>
    <xdr:sp macro="" textlink="">
      <xdr:nvSpPr>
        <xdr:cNvPr id="234" name="フローチャート: 判断 233"/>
        <xdr:cNvSpPr/>
      </xdr:nvSpPr>
      <xdr:spPr>
        <a:xfrm>
          <a:off x="37465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15019</xdr:rowOff>
    </xdr:from>
    <xdr:ext cx="534377" cy="259045"/>
    <xdr:sp macro="" textlink="">
      <xdr:nvSpPr>
        <xdr:cNvPr id="235" name="テキスト ボックス 234"/>
        <xdr:cNvSpPr txBox="1"/>
      </xdr:nvSpPr>
      <xdr:spPr>
        <a:xfrm>
          <a:off x="3530111" y="159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28992</xdr:rowOff>
    </xdr:from>
    <xdr:to>
      <xdr:col>15</xdr:col>
      <xdr:colOff>50800</xdr:colOff>
      <xdr:row>98</xdr:row>
      <xdr:rowOff>56000</xdr:rowOff>
    </xdr:to>
    <xdr:cxnSp macro="">
      <xdr:nvCxnSpPr>
        <xdr:cNvPr id="236" name="直線コネクタ 235"/>
        <xdr:cNvCxnSpPr/>
      </xdr:nvCxnSpPr>
      <xdr:spPr>
        <a:xfrm flipV="1">
          <a:off x="2019300" y="16488192"/>
          <a:ext cx="889000" cy="3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52259</xdr:rowOff>
    </xdr:from>
    <xdr:to>
      <xdr:col>15</xdr:col>
      <xdr:colOff>101600</xdr:colOff>
      <xdr:row>93</xdr:row>
      <xdr:rowOff>153859</xdr:rowOff>
    </xdr:to>
    <xdr:sp macro="" textlink="">
      <xdr:nvSpPr>
        <xdr:cNvPr id="237" name="フローチャート: 判断 236"/>
        <xdr:cNvSpPr/>
      </xdr:nvSpPr>
      <xdr:spPr>
        <a:xfrm>
          <a:off x="2857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170386</xdr:rowOff>
    </xdr:from>
    <xdr:ext cx="599010" cy="259045"/>
    <xdr:sp macro="" textlink="">
      <xdr:nvSpPr>
        <xdr:cNvPr id="238" name="テキスト ボックス 237"/>
        <xdr:cNvSpPr txBox="1"/>
      </xdr:nvSpPr>
      <xdr:spPr>
        <a:xfrm>
          <a:off x="2608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22608</xdr:rowOff>
    </xdr:from>
    <xdr:to>
      <xdr:col>10</xdr:col>
      <xdr:colOff>114300</xdr:colOff>
      <xdr:row>98</xdr:row>
      <xdr:rowOff>56000</xdr:rowOff>
    </xdr:to>
    <xdr:cxnSp macro="">
      <xdr:nvCxnSpPr>
        <xdr:cNvPr id="239" name="直線コネクタ 238"/>
        <xdr:cNvCxnSpPr/>
      </xdr:nvCxnSpPr>
      <xdr:spPr>
        <a:xfrm>
          <a:off x="1130300" y="16824708"/>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0" name="フローチャート: 判断 239"/>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macro="" textlink="">
      <xdr:nvSpPr>
        <xdr:cNvPr id="241" name="テキスト ボックス 240"/>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2" name="フローチャート: 判断 241"/>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43" name="テキスト ボックス 242"/>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167473</xdr:rowOff>
    </xdr:from>
    <xdr:to>
      <xdr:col>24</xdr:col>
      <xdr:colOff>114300</xdr:colOff>
      <xdr:row>96</xdr:row>
      <xdr:rowOff>97623</xdr:rowOff>
    </xdr:to>
    <xdr:sp macro="" textlink="">
      <xdr:nvSpPr>
        <xdr:cNvPr id="249" name="楕円 248"/>
        <xdr:cNvSpPr/>
      </xdr:nvSpPr>
      <xdr:spPr>
        <a:xfrm>
          <a:off x="4584700" y="164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145900</xdr:rowOff>
    </xdr:from>
    <xdr:ext cx="534377" cy="259045"/>
    <xdr:sp macro="" textlink="">
      <xdr:nvSpPr>
        <xdr:cNvPr id="250" name="扶助費該当値テキスト"/>
        <xdr:cNvSpPr txBox="1"/>
      </xdr:nvSpPr>
      <xdr:spPr>
        <a:xfrm>
          <a:off x="4686300" y="164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21006</xdr:rowOff>
    </xdr:from>
    <xdr:to>
      <xdr:col>20</xdr:col>
      <xdr:colOff>38100</xdr:colOff>
      <xdr:row>97</xdr:row>
      <xdr:rowOff>122606</xdr:rowOff>
    </xdr:to>
    <xdr:sp macro="" textlink="">
      <xdr:nvSpPr>
        <xdr:cNvPr id="251" name="楕円 250"/>
        <xdr:cNvSpPr/>
      </xdr:nvSpPr>
      <xdr:spPr>
        <a:xfrm>
          <a:off x="37465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113733</xdr:rowOff>
    </xdr:from>
    <xdr:ext cx="534377" cy="259045"/>
    <xdr:sp macro="" textlink="">
      <xdr:nvSpPr>
        <xdr:cNvPr id="252" name="テキスト ボックス 251"/>
        <xdr:cNvSpPr txBox="1"/>
      </xdr:nvSpPr>
      <xdr:spPr>
        <a:xfrm>
          <a:off x="3530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149642</xdr:rowOff>
    </xdr:from>
    <xdr:to>
      <xdr:col>15</xdr:col>
      <xdr:colOff>101600</xdr:colOff>
      <xdr:row>96</xdr:row>
      <xdr:rowOff>79792</xdr:rowOff>
    </xdr:to>
    <xdr:sp macro="" textlink="">
      <xdr:nvSpPr>
        <xdr:cNvPr id="253" name="楕円 252"/>
        <xdr:cNvSpPr/>
      </xdr:nvSpPr>
      <xdr:spPr>
        <a:xfrm>
          <a:off x="2857500" y="164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70919</xdr:rowOff>
    </xdr:from>
    <xdr:ext cx="534377" cy="259045"/>
    <xdr:sp macro="" textlink="">
      <xdr:nvSpPr>
        <xdr:cNvPr id="254" name="テキスト ボックス 253"/>
        <xdr:cNvSpPr txBox="1"/>
      </xdr:nvSpPr>
      <xdr:spPr>
        <a:xfrm>
          <a:off x="2641111" y="165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5200</xdr:rowOff>
    </xdr:from>
    <xdr:to>
      <xdr:col>10</xdr:col>
      <xdr:colOff>165100</xdr:colOff>
      <xdr:row>98</xdr:row>
      <xdr:rowOff>106800</xdr:rowOff>
    </xdr:to>
    <xdr:sp macro="" textlink="">
      <xdr:nvSpPr>
        <xdr:cNvPr id="255" name="楕円 254"/>
        <xdr:cNvSpPr/>
      </xdr:nvSpPr>
      <xdr:spPr>
        <a:xfrm>
          <a:off x="1968500" y="168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97927</xdr:rowOff>
    </xdr:from>
    <xdr:ext cx="534377" cy="259045"/>
    <xdr:sp macro="" textlink="">
      <xdr:nvSpPr>
        <xdr:cNvPr id="256" name="テキスト ボックス 255"/>
        <xdr:cNvSpPr txBox="1"/>
      </xdr:nvSpPr>
      <xdr:spPr>
        <a:xfrm>
          <a:off x="1752111" y="169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143258</xdr:rowOff>
    </xdr:from>
    <xdr:to>
      <xdr:col>6</xdr:col>
      <xdr:colOff>38100</xdr:colOff>
      <xdr:row>98</xdr:row>
      <xdr:rowOff>73408</xdr:rowOff>
    </xdr:to>
    <xdr:sp macro="" textlink="">
      <xdr:nvSpPr>
        <xdr:cNvPr id="257" name="楕円 256"/>
        <xdr:cNvSpPr/>
      </xdr:nvSpPr>
      <xdr:spPr>
        <a:xfrm>
          <a:off x="10795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64535</xdr:rowOff>
    </xdr:from>
    <xdr:ext cx="534377" cy="259045"/>
    <xdr:sp macro="" textlink="">
      <xdr:nvSpPr>
        <xdr:cNvPr id="258" name="テキスト ボックス 257"/>
        <xdr:cNvSpPr txBox="1"/>
      </xdr:nvSpPr>
      <xdr:spPr>
        <a:xfrm>
          <a:off x="863111" y="168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3" name="直線コネクタ 282"/>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84" name="補助費等最小値テキスト"/>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85" name="直線コネクタ 284"/>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86" name="補助費等最大値テキスト"/>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87" name="直線コネクタ 286"/>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126936</xdr:rowOff>
    </xdr:from>
    <xdr:to>
      <xdr:col>55</xdr:col>
      <xdr:colOff>0</xdr:colOff>
      <xdr:row>37</xdr:row>
      <xdr:rowOff>14859</xdr:rowOff>
    </xdr:to>
    <xdr:cxnSp macro="">
      <xdr:nvCxnSpPr>
        <xdr:cNvPr id="288" name="直線コネクタ 287"/>
        <xdr:cNvCxnSpPr/>
      </xdr:nvCxnSpPr>
      <xdr:spPr>
        <a:xfrm>
          <a:off x="9639300" y="6299136"/>
          <a:ext cx="838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89" name="補助費等平均値テキスト"/>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90" name="フローチャート: 判断 289"/>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126936</xdr:rowOff>
    </xdr:from>
    <xdr:to>
      <xdr:col>50</xdr:col>
      <xdr:colOff>114300</xdr:colOff>
      <xdr:row>37</xdr:row>
      <xdr:rowOff>122441</xdr:rowOff>
    </xdr:to>
    <xdr:cxnSp macro="">
      <xdr:nvCxnSpPr>
        <xdr:cNvPr id="291" name="直線コネクタ 290"/>
        <xdr:cNvCxnSpPr/>
      </xdr:nvCxnSpPr>
      <xdr:spPr>
        <a:xfrm flipV="1">
          <a:off x="8750300" y="6299136"/>
          <a:ext cx="889000" cy="16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2" name="フローチャート: 判断 291"/>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49598</xdr:rowOff>
    </xdr:from>
    <xdr:ext cx="599010" cy="259045"/>
    <xdr:sp macro="" textlink="">
      <xdr:nvSpPr>
        <xdr:cNvPr id="293" name="テキスト ボックス 292"/>
        <xdr:cNvSpPr txBox="1"/>
      </xdr:nvSpPr>
      <xdr:spPr>
        <a:xfrm>
          <a:off x="9339795" y="639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112598</xdr:rowOff>
    </xdr:from>
    <xdr:to>
      <xdr:col>45</xdr:col>
      <xdr:colOff>177800</xdr:colOff>
      <xdr:row>37</xdr:row>
      <xdr:rowOff>122441</xdr:rowOff>
    </xdr:to>
    <xdr:cxnSp macro="">
      <xdr:nvCxnSpPr>
        <xdr:cNvPr id="294" name="直線コネクタ 293"/>
        <xdr:cNvCxnSpPr/>
      </xdr:nvCxnSpPr>
      <xdr:spPr>
        <a:xfrm>
          <a:off x="7861300" y="5256098"/>
          <a:ext cx="889000" cy="12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295" name="フローチャート: 判断 294"/>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296" name="テキスト ボックス 295"/>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112598</xdr:rowOff>
    </xdr:from>
    <xdr:to>
      <xdr:col>41</xdr:col>
      <xdr:colOff>50800</xdr:colOff>
      <xdr:row>39</xdr:row>
      <xdr:rowOff>32689</xdr:rowOff>
    </xdr:to>
    <xdr:cxnSp macro="">
      <xdr:nvCxnSpPr>
        <xdr:cNvPr id="297" name="直線コネクタ 296"/>
        <xdr:cNvCxnSpPr/>
      </xdr:nvCxnSpPr>
      <xdr:spPr>
        <a:xfrm flipV="1">
          <a:off x="6972300" y="5256098"/>
          <a:ext cx="889000" cy="14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298" name="フローチャート: 判断 297"/>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299" name="テキスト ボックス 298"/>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00" name="フローチャート: 判断 299"/>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301" name="テキスト ボックス 300"/>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135509</xdr:rowOff>
    </xdr:from>
    <xdr:to>
      <xdr:col>55</xdr:col>
      <xdr:colOff>50800</xdr:colOff>
      <xdr:row>37</xdr:row>
      <xdr:rowOff>65659</xdr:rowOff>
    </xdr:to>
    <xdr:sp macro="" textlink="">
      <xdr:nvSpPr>
        <xdr:cNvPr id="307" name="楕円 306"/>
        <xdr:cNvSpPr/>
      </xdr:nvSpPr>
      <xdr:spPr>
        <a:xfrm>
          <a:off x="104267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113936</xdr:rowOff>
    </xdr:from>
    <xdr:ext cx="599010" cy="259045"/>
    <xdr:sp macro="" textlink="">
      <xdr:nvSpPr>
        <xdr:cNvPr id="308" name="補助費等該当値テキスト"/>
        <xdr:cNvSpPr txBox="1"/>
      </xdr:nvSpPr>
      <xdr:spPr>
        <a:xfrm>
          <a:off x="10528300" y="628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76136</xdr:rowOff>
    </xdr:from>
    <xdr:to>
      <xdr:col>50</xdr:col>
      <xdr:colOff>165100</xdr:colOff>
      <xdr:row>37</xdr:row>
      <xdr:rowOff>6286</xdr:rowOff>
    </xdr:to>
    <xdr:sp macro="" textlink="">
      <xdr:nvSpPr>
        <xdr:cNvPr id="309" name="楕円 308"/>
        <xdr:cNvSpPr/>
      </xdr:nvSpPr>
      <xdr:spPr>
        <a:xfrm>
          <a:off x="9588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22813</xdr:rowOff>
    </xdr:from>
    <xdr:ext cx="599010" cy="259045"/>
    <xdr:sp macro="" textlink="">
      <xdr:nvSpPr>
        <xdr:cNvPr id="310" name="テキスト ボックス 309"/>
        <xdr:cNvSpPr txBox="1"/>
      </xdr:nvSpPr>
      <xdr:spPr>
        <a:xfrm>
          <a:off x="9339795" y="60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71641</xdr:rowOff>
    </xdr:from>
    <xdr:to>
      <xdr:col>46</xdr:col>
      <xdr:colOff>38100</xdr:colOff>
      <xdr:row>38</xdr:row>
      <xdr:rowOff>1791</xdr:rowOff>
    </xdr:to>
    <xdr:sp macro="" textlink="">
      <xdr:nvSpPr>
        <xdr:cNvPr id="311" name="楕円 310"/>
        <xdr:cNvSpPr/>
      </xdr:nvSpPr>
      <xdr:spPr>
        <a:xfrm>
          <a:off x="8699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164368</xdr:rowOff>
    </xdr:from>
    <xdr:ext cx="599010" cy="259045"/>
    <xdr:sp macro="" textlink="">
      <xdr:nvSpPr>
        <xdr:cNvPr id="312" name="テキスト ボックス 311"/>
        <xdr:cNvSpPr txBox="1"/>
      </xdr:nvSpPr>
      <xdr:spPr>
        <a:xfrm>
          <a:off x="8450795" y="65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61798</xdr:rowOff>
    </xdr:from>
    <xdr:to>
      <xdr:col>41</xdr:col>
      <xdr:colOff>101600</xdr:colOff>
      <xdr:row>30</xdr:row>
      <xdr:rowOff>163398</xdr:rowOff>
    </xdr:to>
    <xdr:sp macro="" textlink="">
      <xdr:nvSpPr>
        <xdr:cNvPr id="313" name="楕円 312"/>
        <xdr:cNvSpPr/>
      </xdr:nvSpPr>
      <xdr:spPr>
        <a:xfrm>
          <a:off x="7810500" y="52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154525</xdr:rowOff>
    </xdr:from>
    <xdr:ext cx="599010" cy="259045"/>
    <xdr:sp macro="" textlink="">
      <xdr:nvSpPr>
        <xdr:cNvPr id="314" name="テキスト ボックス 313"/>
        <xdr:cNvSpPr txBox="1"/>
      </xdr:nvSpPr>
      <xdr:spPr>
        <a:xfrm>
          <a:off x="7561795" y="529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153339</xdr:rowOff>
    </xdr:from>
    <xdr:to>
      <xdr:col>36</xdr:col>
      <xdr:colOff>165100</xdr:colOff>
      <xdr:row>39</xdr:row>
      <xdr:rowOff>83489</xdr:rowOff>
    </xdr:to>
    <xdr:sp macro="" textlink="">
      <xdr:nvSpPr>
        <xdr:cNvPr id="315" name="楕円 314"/>
        <xdr:cNvSpPr/>
      </xdr:nvSpPr>
      <xdr:spPr>
        <a:xfrm>
          <a:off x="6921500" y="6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74616</xdr:rowOff>
    </xdr:from>
    <xdr:ext cx="534377" cy="259045"/>
    <xdr:sp macro="" textlink="">
      <xdr:nvSpPr>
        <xdr:cNvPr id="316" name="テキスト ボックス 315"/>
        <xdr:cNvSpPr txBox="1"/>
      </xdr:nvSpPr>
      <xdr:spPr>
        <a:xfrm>
          <a:off x="6705111" y="67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8" name="直線コネクタ 337"/>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39" name="普通建設事業費最小値テキスト"/>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0" name="直線コネクタ 339"/>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1" name="普通建設事業費最大値テキスト"/>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2" name="直線コネクタ 341"/>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101359</xdr:rowOff>
    </xdr:from>
    <xdr:to>
      <xdr:col>55</xdr:col>
      <xdr:colOff>0</xdr:colOff>
      <xdr:row>56</xdr:row>
      <xdr:rowOff>81686</xdr:rowOff>
    </xdr:to>
    <xdr:cxnSp macro="">
      <xdr:nvCxnSpPr>
        <xdr:cNvPr id="343" name="直線コネクタ 342"/>
        <xdr:cNvCxnSpPr/>
      </xdr:nvCxnSpPr>
      <xdr:spPr>
        <a:xfrm flipV="1">
          <a:off x="9639300" y="9531109"/>
          <a:ext cx="838200" cy="1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45647</xdr:rowOff>
    </xdr:from>
    <xdr:ext cx="599010" cy="259045"/>
    <xdr:sp macro="" textlink="">
      <xdr:nvSpPr>
        <xdr:cNvPr id="344" name="普通建設事業費平均値テキスト"/>
        <xdr:cNvSpPr txBox="1"/>
      </xdr:nvSpPr>
      <xdr:spPr>
        <a:xfrm>
          <a:off x="10528300" y="9475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5" name="フローチャート: 判断 344"/>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16247</xdr:rowOff>
    </xdr:from>
    <xdr:to>
      <xdr:col>50</xdr:col>
      <xdr:colOff>114300</xdr:colOff>
      <xdr:row>56</xdr:row>
      <xdr:rowOff>81686</xdr:rowOff>
    </xdr:to>
    <xdr:cxnSp macro="">
      <xdr:nvCxnSpPr>
        <xdr:cNvPr id="346" name="直線コネクタ 345"/>
        <xdr:cNvCxnSpPr/>
      </xdr:nvCxnSpPr>
      <xdr:spPr>
        <a:xfrm>
          <a:off x="8750300" y="9617447"/>
          <a:ext cx="889000" cy="6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47" name="フローチャート: 判断 346"/>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macro="" textlink="">
      <xdr:nvSpPr>
        <xdr:cNvPr id="348" name="テキスト ボックス 347"/>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105739</xdr:rowOff>
    </xdr:from>
    <xdr:to>
      <xdr:col>45</xdr:col>
      <xdr:colOff>177800</xdr:colOff>
      <xdr:row>56</xdr:row>
      <xdr:rowOff>16247</xdr:rowOff>
    </xdr:to>
    <xdr:cxnSp macro="">
      <xdr:nvCxnSpPr>
        <xdr:cNvPr id="349" name="直線コネクタ 348"/>
        <xdr:cNvCxnSpPr/>
      </xdr:nvCxnSpPr>
      <xdr:spPr>
        <a:xfrm>
          <a:off x="7861300" y="9535489"/>
          <a:ext cx="8890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0" name="フローチャート: 判断 349"/>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1" name="テキスト ボックス 350"/>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105739</xdr:rowOff>
    </xdr:from>
    <xdr:to>
      <xdr:col>41</xdr:col>
      <xdr:colOff>50800</xdr:colOff>
      <xdr:row>56</xdr:row>
      <xdr:rowOff>43341</xdr:rowOff>
    </xdr:to>
    <xdr:cxnSp macro="">
      <xdr:nvCxnSpPr>
        <xdr:cNvPr id="352" name="直線コネクタ 351"/>
        <xdr:cNvCxnSpPr/>
      </xdr:nvCxnSpPr>
      <xdr:spPr>
        <a:xfrm flipV="1">
          <a:off x="6972300" y="9535489"/>
          <a:ext cx="889000" cy="10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3" name="フローチャート: 判断 352"/>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54" name="テキスト ボックス 353"/>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55" name="フローチャート: 判断 354"/>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56" name="テキスト ボックス 355"/>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50559</xdr:rowOff>
    </xdr:from>
    <xdr:to>
      <xdr:col>55</xdr:col>
      <xdr:colOff>50800</xdr:colOff>
      <xdr:row>55</xdr:row>
      <xdr:rowOff>152159</xdr:rowOff>
    </xdr:to>
    <xdr:sp macro="" textlink="">
      <xdr:nvSpPr>
        <xdr:cNvPr id="362" name="楕円 361"/>
        <xdr:cNvSpPr/>
      </xdr:nvSpPr>
      <xdr:spPr>
        <a:xfrm>
          <a:off x="10426700" y="94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73436</xdr:rowOff>
    </xdr:from>
    <xdr:ext cx="599010" cy="259045"/>
    <xdr:sp macro="" textlink="">
      <xdr:nvSpPr>
        <xdr:cNvPr id="363" name="普通建設事業費該当値テキスト"/>
        <xdr:cNvSpPr txBox="1"/>
      </xdr:nvSpPr>
      <xdr:spPr>
        <a:xfrm>
          <a:off x="10528300" y="93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30886</xdr:rowOff>
    </xdr:from>
    <xdr:to>
      <xdr:col>50</xdr:col>
      <xdr:colOff>165100</xdr:colOff>
      <xdr:row>56</xdr:row>
      <xdr:rowOff>132486</xdr:rowOff>
    </xdr:to>
    <xdr:sp macro="" textlink="">
      <xdr:nvSpPr>
        <xdr:cNvPr id="364" name="楕円 363"/>
        <xdr:cNvSpPr/>
      </xdr:nvSpPr>
      <xdr:spPr>
        <a:xfrm>
          <a:off x="9588500" y="96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149013</xdr:rowOff>
    </xdr:from>
    <xdr:ext cx="534377" cy="259045"/>
    <xdr:sp macro="" textlink="">
      <xdr:nvSpPr>
        <xdr:cNvPr id="365" name="テキスト ボックス 364"/>
        <xdr:cNvSpPr txBox="1"/>
      </xdr:nvSpPr>
      <xdr:spPr>
        <a:xfrm>
          <a:off x="9372111" y="94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136897</xdr:rowOff>
    </xdr:from>
    <xdr:to>
      <xdr:col>46</xdr:col>
      <xdr:colOff>38100</xdr:colOff>
      <xdr:row>56</xdr:row>
      <xdr:rowOff>67047</xdr:rowOff>
    </xdr:to>
    <xdr:sp macro="" textlink="">
      <xdr:nvSpPr>
        <xdr:cNvPr id="366" name="楕円 365"/>
        <xdr:cNvSpPr/>
      </xdr:nvSpPr>
      <xdr:spPr>
        <a:xfrm>
          <a:off x="8699500" y="95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58174</xdr:rowOff>
    </xdr:from>
    <xdr:ext cx="599010" cy="259045"/>
    <xdr:sp macro="" textlink="">
      <xdr:nvSpPr>
        <xdr:cNvPr id="367" name="テキスト ボックス 366"/>
        <xdr:cNvSpPr txBox="1"/>
      </xdr:nvSpPr>
      <xdr:spPr>
        <a:xfrm>
          <a:off x="8450795" y="96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54939</xdr:rowOff>
    </xdr:from>
    <xdr:to>
      <xdr:col>41</xdr:col>
      <xdr:colOff>101600</xdr:colOff>
      <xdr:row>55</xdr:row>
      <xdr:rowOff>156539</xdr:rowOff>
    </xdr:to>
    <xdr:sp macro="" textlink="">
      <xdr:nvSpPr>
        <xdr:cNvPr id="368" name="楕円 367"/>
        <xdr:cNvSpPr/>
      </xdr:nvSpPr>
      <xdr:spPr>
        <a:xfrm>
          <a:off x="7810500" y="9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147666</xdr:rowOff>
    </xdr:from>
    <xdr:ext cx="599010" cy="259045"/>
    <xdr:sp macro="" textlink="">
      <xdr:nvSpPr>
        <xdr:cNvPr id="369" name="テキスト ボックス 368"/>
        <xdr:cNvSpPr txBox="1"/>
      </xdr:nvSpPr>
      <xdr:spPr>
        <a:xfrm>
          <a:off x="7561795" y="957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163991</xdr:rowOff>
    </xdr:from>
    <xdr:to>
      <xdr:col>36</xdr:col>
      <xdr:colOff>165100</xdr:colOff>
      <xdr:row>56</xdr:row>
      <xdr:rowOff>94141</xdr:rowOff>
    </xdr:to>
    <xdr:sp macro="" textlink="">
      <xdr:nvSpPr>
        <xdr:cNvPr id="370" name="楕円 369"/>
        <xdr:cNvSpPr/>
      </xdr:nvSpPr>
      <xdr:spPr>
        <a:xfrm>
          <a:off x="6921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85268</xdr:rowOff>
    </xdr:from>
    <xdr:ext cx="534377" cy="259045"/>
    <xdr:sp macro="" textlink="">
      <xdr:nvSpPr>
        <xdr:cNvPr id="371" name="テキスト ボックス 370"/>
        <xdr:cNvSpPr txBox="1"/>
      </xdr:nvSpPr>
      <xdr:spPr>
        <a:xfrm>
          <a:off x="6705111" y="96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5" name="直線コネクタ 394"/>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398" name="普通建設事業費 （ うち新規整備　）最大値テキスト"/>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9" name="直線コネクタ 398"/>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13830</xdr:rowOff>
    </xdr:from>
    <xdr:to>
      <xdr:col>55</xdr:col>
      <xdr:colOff>0</xdr:colOff>
      <xdr:row>77</xdr:row>
      <xdr:rowOff>36233</xdr:rowOff>
    </xdr:to>
    <xdr:cxnSp macro="">
      <xdr:nvCxnSpPr>
        <xdr:cNvPr id="400" name="直線コネクタ 399"/>
        <xdr:cNvCxnSpPr/>
      </xdr:nvCxnSpPr>
      <xdr:spPr>
        <a:xfrm>
          <a:off x="9639300" y="13215480"/>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10431</xdr:rowOff>
    </xdr:from>
    <xdr:ext cx="534377" cy="259045"/>
    <xdr:sp macro="" textlink="">
      <xdr:nvSpPr>
        <xdr:cNvPr id="401" name="普通建設事業費 （ うち新規整備　）平均値テキスト"/>
        <xdr:cNvSpPr txBox="1"/>
      </xdr:nvSpPr>
      <xdr:spPr>
        <a:xfrm>
          <a:off x="10528300" y="132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2" name="フローチャート: 判断 401"/>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13830</xdr:rowOff>
    </xdr:from>
    <xdr:to>
      <xdr:col>50</xdr:col>
      <xdr:colOff>114300</xdr:colOff>
      <xdr:row>77</xdr:row>
      <xdr:rowOff>112776</xdr:rowOff>
    </xdr:to>
    <xdr:cxnSp macro="">
      <xdr:nvCxnSpPr>
        <xdr:cNvPr id="403" name="直線コネクタ 402"/>
        <xdr:cNvCxnSpPr/>
      </xdr:nvCxnSpPr>
      <xdr:spPr>
        <a:xfrm flipV="1">
          <a:off x="8750300" y="13215480"/>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4" name="フローチャート: 判断 403"/>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05" name="テキスト ボックス 404"/>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94932</xdr:rowOff>
    </xdr:from>
    <xdr:to>
      <xdr:col>45</xdr:col>
      <xdr:colOff>177800</xdr:colOff>
      <xdr:row>77</xdr:row>
      <xdr:rowOff>112776</xdr:rowOff>
    </xdr:to>
    <xdr:cxnSp macro="">
      <xdr:nvCxnSpPr>
        <xdr:cNvPr id="406" name="直線コネクタ 405"/>
        <xdr:cNvCxnSpPr/>
      </xdr:nvCxnSpPr>
      <xdr:spPr>
        <a:xfrm>
          <a:off x="7861300" y="13296582"/>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07" name="フローチャート: 判断 406"/>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08" name="テキスト ボックス 407"/>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11367</xdr:rowOff>
    </xdr:from>
    <xdr:to>
      <xdr:col>41</xdr:col>
      <xdr:colOff>50800</xdr:colOff>
      <xdr:row>77</xdr:row>
      <xdr:rowOff>94932</xdr:rowOff>
    </xdr:to>
    <xdr:cxnSp macro="">
      <xdr:nvCxnSpPr>
        <xdr:cNvPr id="409" name="直線コネクタ 408"/>
        <xdr:cNvCxnSpPr/>
      </xdr:nvCxnSpPr>
      <xdr:spPr>
        <a:xfrm>
          <a:off x="6972300" y="13213017"/>
          <a:ext cx="8890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0" name="フローチャート: 判断 409"/>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1" name="テキスト ボックス 410"/>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2" name="フローチャート: 判断 411"/>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54399</xdr:rowOff>
    </xdr:from>
    <xdr:ext cx="534377" cy="259045"/>
    <xdr:sp macro="" textlink="">
      <xdr:nvSpPr>
        <xdr:cNvPr id="413" name="テキスト ボックス 412"/>
        <xdr:cNvSpPr txBox="1"/>
      </xdr:nvSpPr>
      <xdr:spPr>
        <a:xfrm>
          <a:off x="6705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156883</xdr:rowOff>
    </xdr:from>
    <xdr:to>
      <xdr:col>55</xdr:col>
      <xdr:colOff>50800</xdr:colOff>
      <xdr:row>77</xdr:row>
      <xdr:rowOff>87033</xdr:rowOff>
    </xdr:to>
    <xdr:sp macro="" textlink="">
      <xdr:nvSpPr>
        <xdr:cNvPr id="419" name="楕円 418"/>
        <xdr:cNvSpPr/>
      </xdr:nvSpPr>
      <xdr:spPr>
        <a:xfrm>
          <a:off x="10426700" y="131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8310</xdr:rowOff>
    </xdr:from>
    <xdr:ext cx="534377" cy="259045"/>
    <xdr:sp macro="" textlink="">
      <xdr:nvSpPr>
        <xdr:cNvPr id="420" name="普通建設事業費 （ うち新規整備　）該当値テキスト"/>
        <xdr:cNvSpPr txBox="1"/>
      </xdr:nvSpPr>
      <xdr:spPr>
        <a:xfrm>
          <a:off x="10528300" y="13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134480</xdr:rowOff>
    </xdr:from>
    <xdr:to>
      <xdr:col>50</xdr:col>
      <xdr:colOff>165100</xdr:colOff>
      <xdr:row>77</xdr:row>
      <xdr:rowOff>64630</xdr:rowOff>
    </xdr:to>
    <xdr:sp macro="" textlink="">
      <xdr:nvSpPr>
        <xdr:cNvPr id="421" name="楕円 420"/>
        <xdr:cNvSpPr/>
      </xdr:nvSpPr>
      <xdr:spPr>
        <a:xfrm>
          <a:off x="9588500" y="13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81157</xdr:rowOff>
    </xdr:from>
    <xdr:ext cx="534377" cy="259045"/>
    <xdr:sp macro="" textlink="">
      <xdr:nvSpPr>
        <xdr:cNvPr id="422" name="テキスト ボックス 421"/>
        <xdr:cNvSpPr txBox="1"/>
      </xdr:nvSpPr>
      <xdr:spPr>
        <a:xfrm>
          <a:off x="9372111" y="129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61976</xdr:rowOff>
    </xdr:from>
    <xdr:to>
      <xdr:col>46</xdr:col>
      <xdr:colOff>38100</xdr:colOff>
      <xdr:row>77</xdr:row>
      <xdr:rowOff>163576</xdr:rowOff>
    </xdr:to>
    <xdr:sp macro="" textlink="">
      <xdr:nvSpPr>
        <xdr:cNvPr id="423" name="楕円 422"/>
        <xdr:cNvSpPr/>
      </xdr:nvSpPr>
      <xdr:spPr>
        <a:xfrm>
          <a:off x="8699500" y="132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8653</xdr:rowOff>
    </xdr:from>
    <xdr:ext cx="534377" cy="259045"/>
    <xdr:sp macro="" textlink="">
      <xdr:nvSpPr>
        <xdr:cNvPr id="424" name="テキスト ボックス 423"/>
        <xdr:cNvSpPr txBox="1"/>
      </xdr:nvSpPr>
      <xdr:spPr>
        <a:xfrm>
          <a:off x="8483111" y="130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44132</xdr:rowOff>
    </xdr:from>
    <xdr:to>
      <xdr:col>41</xdr:col>
      <xdr:colOff>101600</xdr:colOff>
      <xdr:row>77</xdr:row>
      <xdr:rowOff>145732</xdr:rowOff>
    </xdr:to>
    <xdr:sp macro="" textlink="">
      <xdr:nvSpPr>
        <xdr:cNvPr id="425" name="楕円 424"/>
        <xdr:cNvSpPr/>
      </xdr:nvSpPr>
      <xdr:spPr>
        <a:xfrm>
          <a:off x="7810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136859</xdr:rowOff>
    </xdr:from>
    <xdr:ext cx="534377" cy="259045"/>
    <xdr:sp macro="" textlink="">
      <xdr:nvSpPr>
        <xdr:cNvPr id="426" name="テキスト ボックス 425"/>
        <xdr:cNvSpPr txBox="1"/>
      </xdr:nvSpPr>
      <xdr:spPr>
        <a:xfrm>
          <a:off x="7594111" y="133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132017</xdr:rowOff>
    </xdr:from>
    <xdr:to>
      <xdr:col>36</xdr:col>
      <xdr:colOff>165100</xdr:colOff>
      <xdr:row>77</xdr:row>
      <xdr:rowOff>62167</xdr:rowOff>
    </xdr:to>
    <xdr:sp macro="" textlink="">
      <xdr:nvSpPr>
        <xdr:cNvPr id="427" name="楕円 426"/>
        <xdr:cNvSpPr/>
      </xdr:nvSpPr>
      <xdr:spPr>
        <a:xfrm>
          <a:off x="6921500" y="131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78694</xdr:rowOff>
    </xdr:from>
    <xdr:ext cx="534377" cy="259045"/>
    <xdr:sp macro="" textlink="">
      <xdr:nvSpPr>
        <xdr:cNvPr id="428" name="テキスト ボックス 427"/>
        <xdr:cNvSpPr txBox="1"/>
      </xdr:nvSpPr>
      <xdr:spPr>
        <a:xfrm>
          <a:off x="6705111" y="129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4" name="直線コネクタ 453"/>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5" name="普通建設事業費 （ うち更新整備　）最小値テキスト"/>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6" name="直線コネクタ 455"/>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57" name="普通建設事業費 （ うち更新整備　）最大値テキスト"/>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8" name="直線コネクタ 457"/>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85217</xdr:rowOff>
    </xdr:from>
    <xdr:to>
      <xdr:col>55</xdr:col>
      <xdr:colOff>0</xdr:colOff>
      <xdr:row>96</xdr:row>
      <xdr:rowOff>69095</xdr:rowOff>
    </xdr:to>
    <xdr:cxnSp macro="">
      <xdr:nvCxnSpPr>
        <xdr:cNvPr id="459" name="直線コネクタ 458"/>
        <xdr:cNvCxnSpPr/>
      </xdr:nvCxnSpPr>
      <xdr:spPr>
        <a:xfrm flipV="1">
          <a:off x="9639300" y="16201517"/>
          <a:ext cx="838200" cy="3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145073</xdr:rowOff>
    </xdr:from>
    <xdr:ext cx="534377" cy="259045"/>
    <xdr:sp macro="" textlink="">
      <xdr:nvSpPr>
        <xdr:cNvPr id="460" name="普通建設事業費 （ うち更新整備　）平均値テキスト"/>
        <xdr:cNvSpPr txBox="1"/>
      </xdr:nvSpPr>
      <xdr:spPr>
        <a:xfrm>
          <a:off x="10528300" y="1626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1" name="フローチャート: 判断 460"/>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16876</xdr:rowOff>
    </xdr:from>
    <xdr:to>
      <xdr:col>50</xdr:col>
      <xdr:colOff>114300</xdr:colOff>
      <xdr:row>96</xdr:row>
      <xdr:rowOff>69095</xdr:rowOff>
    </xdr:to>
    <xdr:cxnSp macro="">
      <xdr:nvCxnSpPr>
        <xdr:cNvPr id="462" name="直線コネクタ 461"/>
        <xdr:cNvCxnSpPr/>
      </xdr:nvCxnSpPr>
      <xdr:spPr>
        <a:xfrm>
          <a:off x="8750300" y="16304626"/>
          <a:ext cx="889000" cy="2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3" name="フローチャート: 判断 462"/>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64" name="テキスト ボックス 463"/>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16604</xdr:rowOff>
    </xdr:from>
    <xdr:to>
      <xdr:col>45</xdr:col>
      <xdr:colOff>177800</xdr:colOff>
      <xdr:row>95</xdr:row>
      <xdr:rowOff>16876</xdr:rowOff>
    </xdr:to>
    <xdr:cxnSp macro="">
      <xdr:nvCxnSpPr>
        <xdr:cNvPr id="465" name="直線コネクタ 464"/>
        <xdr:cNvCxnSpPr/>
      </xdr:nvCxnSpPr>
      <xdr:spPr>
        <a:xfrm>
          <a:off x="7861300" y="16132904"/>
          <a:ext cx="889000" cy="1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6" name="フローチャート: 判断 465"/>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95488</xdr:rowOff>
    </xdr:from>
    <xdr:ext cx="534377" cy="259045"/>
    <xdr:sp macro="" textlink="">
      <xdr:nvSpPr>
        <xdr:cNvPr id="467" name="テキスト ボックス 466"/>
        <xdr:cNvSpPr txBox="1"/>
      </xdr:nvSpPr>
      <xdr:spPr>
        <a:xfrm>
          <a:off x="8483111" y="163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16604</xdr:rowOff>
    </xdr:from>
    <xdr:to>
      <xdr:col>41</xdr:col>
      <xdr:colOff>50800</xdr:colOff>
      <xdr:row>95</xdr:row>
      <xdr:rowOff>164095</xdr:rowOff>
    </xdr:to>
    <xdr:cxnSp macro="">
      <xdr:nvCxnSpPr>
        <xdr:cNvPr id="468" name="直線コネクタ 467"/>
        <xdr:cNvCxnSpPr/>
      </xdr:nvCxnSpPr>
      <xdr:spPr>
        <a:xfrm flipV="1">
          <a:off x="6972300" y="16132904"/>
          <a:ext cx="889000" cy="3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69" name="フローチャート: 判断 468"/>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macro="" textlink="">
      <xdr:nvSpPr>
        <xdr:cNvPr id="470" name="テキスト ボックス 469"/>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1" name="フローチャート: 判断 470"/>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53829</xdr:rowOff>
    </xdr:from>
    <xdr:ext cx="534377" cy="259045"/>
    <xdr:sp macro="" textlink="">
      <xdr:nvSpPr>
        <xdr:cNvPr id="472" name="テキスト ボックス 471"/>
        <xdr:cNvSpPr txBox="1"/>
      </xdr:nvSpPr>
      <xdr:spPr>
        <a:xfrm>
          <a:off x="6705111" y="1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34417</xdr:rowOff>
    </xdr:from>
    <xdr:to>
      <xdr:col>55</xdr:col>
      <xdr:colOff>50800</xdr:colOff>
      <xdr:row>94</xdr:row>
      <xdr:rowOff>136017</xdr:rowOff>
    </xdr:to>
    <xdr:sp macro="" textlink="">
      <xdr:nvSpPr>
        <xdr:cNvPr id="478" name="楕円 477"/>
        <xdr:cNvSpPr/>
      </xdr:nvSpPr>
      <xdr:spPr>
        <a:xfrm>
          <a:off x="10426700" y="161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57294</xdr:rowOff>
    </xdr:from>
    <xdr:ext cx="534377" cy="259045"/>
    <xdr:sp macro="" textlink="">
      <xdr:nvSpPr>
        <xdr:cNvPr id="479" name="普通建設事業費 （ うち更新整備　）該当値テキスト"/>
        <xdr:cNvSpPr txBox="1"/>
      </xdr:nvSpPr>
      <xdr:spPr>
        <a:xfrm>
          <a:off x="10528300" y="160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18295</xdr:rowOff>
    </xdr:from>
    <xdr:to>
      <xdr:col>50</xdr:col>
      <xdr:colOff>165100</xdr:colOff>
      <xdr:row>96</xdr:row>
      <xdr:rowOff>119895</xdr:rowOff>
    </xdr:to>
    <xdr:sp macro="" textlink="">
      <xdr:nvSpPr>
        <xdr:cNvPr id="480" name="楕円 479"/>
        <xdr:cNvSpPr/>
      </xdr:nvSpPr>
      <xdr:spPr>
        <a:xfrm>
          <a:off x="9588500" y="164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111022</xdr:rowOff>
    </xdr:from>
    <xdr:ext cx="534377" cy="259045"/>
    <xdr:sp macro="" textlink="">
      <xdr:nvSpPr>
        <xdr:cNvPr id="481" name="テキスト ボックス 480"/>
        <xdr:cNvSpPr txBox="1"/>
      </xdr:nvSpPr>
      <xdr:spPr>
        <a:xfrm>
          <a:off x="9372111" y="165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137526</xdr:rowOff>
    </xdr:from>
    <xdr:to>
      <xdr:col>46</xdr:col>
      <xdr:colOff>38100</xdr:colOff>
      <xdr:row>95</xdr:row>
      <xdr:rowOff>67676</xdr:rowOff>
    </xdr:to>
    <xdr:sp macro="" textlink="">
      <xdr:nvSpPr>
        <xdr:cNvPr id="482" name="楕円 481"/>
        <xdr:cNvSpPr/>
      </xdr:nvSpPr>
      <xdr:spPr>
        <a:xfrm>
          <a:off x="8699500" y="162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84203</xdr:rowOff>
    </xdr:from>
    <xdr:ext cx="534377" cy="259045"/>
    <xdr:sp macro="" textlink="">
      <xdr:nvSpPr>
        <xdr:cNvPr id="483" name="テキスト ボックス 482"/>
        <xdr:cNvSpPr txBox="1"/>
      </xdr:nvSpPr>
      <xdr:spPr>
        <a:xfrm>
          <a:off x="8483111" y="160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137254</xdr:rowOff>
    </xdr:from>
    <xdr:to>
      <xdr:col>41</xdr:col>
      <xdr:colOff>101600</xdr:colOff>
      <xdr:row>94</xdr:row>
      <xdr:rowOff>67404</xdr:rowOff>
    </xdr:to>
    <xdr:sp macro="" textlink="">
      <xdr:nvSpPr>
        <xdr:cNvPr id="484" name="楕円 483"/>
        <xdr:cNvSpPr/>
      </xdr:nvSpPr>
      <xdr:spPr>
        <a:xfrm>
          <a:off x="7810500" y="160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83931</xdr:rowOff>
    </xdr:from>
    <xdr:ext cx="534377" cy="259045"/>
    <xdr:sp macro="" textlink="">
      <xdr:nvSpPr>
        <xdr:cNvPr id="485" name="テキスト ボックス 484"/>
        <xdr:cNvSpPr txBox="1"/>
      </xdr:nvSpPr>
      <xdr:spPr>
        <a:xfrm>
          <a:off x="7594111" y="158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113295</xdr:rowOff>
    </xdr:from>
    <xdr:to>
      <xdr:col>36</xdr:col>
      <xdr:colOff>165100</xdr:colOff>
      <xdr:row>96</xdr:row>
      <xdr:rowOff>43445</xdr:rowOff>
    </xdr:to>
    <xdr:sp macro="" textlink="">
      <xdr:nvSpPr>
        <xdr:cNvPr id="486" name="楕円 485"/>
        <xdr:cNvSpPr/>
      </xdr:nvSpPr>
      <xdr:spPr>
        <a:xfrm>
          <a:off x="6921500" y="164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59972</xdr:rowOff>
    </xdr:from>
    <xdr:ext cx="534377" cy="259045"/>
    <xdr:sp macro="" textlink="">
      <xdr:nvSpPr>
        <xdr:cNvPr id="487" name="テキスト ボックス 486"/>
        <xdr:cNvSpPr txBox="1"/>
      </xdr:nvSpPr>
      <xdr:spPr>
        <a:xfrm>
          <a:off x="6705111" y="1617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21056</xdr:rowOff>
    </xdr:from>
    <xdr:to>
      <xdr:col>85</xdr:col>
      <xdr:colOff>126364</xdr:colOff>
      <xdr:row>39</xdr:row>
      <xdr:rowOff>44374</xdr:rowOff>
    </xdr:to>
    <xdr:cxnSp macro="">
      <xdr:nvCxnSpPr>
        <xdr:cNvPr id="511" name="直線コネクタ 510"/>
        <xdr:cNvCxnSpPr/>
      </xdr:nvCxnSpPr>
      <xdr:spPr>
        <a:xfrm flipV="1">
          <a:off x="16317595" y="5678906"/>
          <a:ext cx="1269" cy="1052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48201</xdr:rowOff>
    </xdr:from>
    <xdr:ext cx="249299" cy="259045"/>
    <xdr:sp macro="" textlink="">
      <xdr:nvSpPr>
        <xdr:cNvPr id="512" name="災害復旧事業費最小値テキスト"/>
        <xdr:cNvSpPr txBox="1"/>
      </xdr:nvSpPr>
      <xdr:spPr>
        <a:xfrm>
          <a:off x="16370300" y="6734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44374</xdr:rowOff>
    </xdr:from>
    <xdr:to>
      <xdr:col>86</xdr:col>
      <xdr:colOff>25400</xdr:colOff>
      <xdr:row>39</xdr:row>
      <xdr:rowOff>44374</xdr:rowOff>
    </xdr:to>
    <xdr:cxnSp macro="">
      <xdr:nvCxnSpPr>
        <xdr:cNvPr id="513" name="直線コネクタ 512"/>
        <xdr:cNvCxnSpPr/>
      </xdr:nvCxnSpPr>
      <xdr:spPr>
        <a:xfrm>
          <a:off x="16230600" y="673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139183</xdr:rowOff>
    </xdr:from>
    <xdr:ext cx="534377" cy="259045"/>
    <xdr:sp macro="" textlink="">
      <xdr:nvSpPr>
        <xdr:cNvPr id="514" name="災害復旧事業費最大値テキスト"/>
        <xdr:cNvSpPr txBox="1"/>
      </xdr:nvSpPr>
      <xdr:spPr>
        <a:xfrm>
          <a:off x="16370300" y="54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21056</xdr:rowOff>
    </xdr:from>
    <xdr:to>
      <xdr:col>86</xdr:col>
      <xdr:colOff>25400</xdr:colOff>
      <xdr:row>33</xdr:row>
      <xdr:rowOff>21056</xdr:rowOff>
    </xdr:to>
    <xdr:cxnSp macro="">
      <xdr:nvCxnSpPr>
        <xdr:cNvPr id="515" name="直線コネクタ 514"/>
        <xdr:cNvCxnSpPr/>
      </xdr:nvCxnSpPr>
      <xdr:spPr>
        <a:xfrm>
          <a:off x="16230600" y="567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170942</xdr:rowOff>
    </xdr:from>
    <xdr:to>
      <xdr:col>85</xdr:col>
      <xdr:colOff>127000</xdr:colOff>
      <xdr:row>36</xdr:row>
      <xdr:rowOff>45745</xdr:rowOff>
    </xdr:to>
    <xdr:cxnSp macro="">
      <xdr:nvCxnSpPr>
        <xdr:cNvPr id="516" name="直線コネクタ 515"/>
        <xdr:cNvCxnSpPr/>
      </xdr:nvCxnSpPr>
      <xdr:spPr>
        <a:xfrm>
          <a:off x="15481300" y="6171692"/>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36656</xdr:rowOff>
    </xdr:from>
    <xdr:ext cx="469744" cy="259045"/>
    <xdr:sp macro="" textlink="">
      <xdr:nvSpPr>
        <xdr:cNvPr id="517" name="災害復旧事業費平均値テキスト"/>
        <xdr:cNvSpPr txBox="1"/>
      </xdr:nvSpPr>
      <xdr:spPr>
        <a:xfrm>
          <a:off x="16370300" y="638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58229</xdr:rowOff>
    </xdr:from>
    <xdr:to>
      <xdr:col>85</xdr:col>
      <xdr:colOff>177800</xdr:colOff>
      <xdr:row>37</xdr:row>
      <xdr:rowOff>159829</xdr:rowOff>
    </xdr:to>
    <xdr:sp macro="" textlink="">
      <xdr:nvSpPr>
        <xdr:cNvPr id="518" name="フローチャート: 判断 517"/>
        <xdr:cNvSpPr/>
      </xdr:nvSpPr>
      <xdr:spPr>
        <a:xfrm>
          <a:off x="162687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148730</xdr:rowOff>
    </xdr:from>
    <xdr:to>
      <xdr:col>81</xdr:col>
      <xdr:colOff>50800</xdr:colOff>
      <xdr:row>35</xdr:row>
      <xdr:rowOff>170942</xdr:rowOff>
    </xdr:to>
    <xdr:cxnSp macro="">
      <xdr:nvCxnSpPr>
        <xdr:cNvPr id="519" name="直線コネクタ 518"/>
        <xdr:cNvCxnSpPr/>
      </xdr:nvCxnSpPr>
      <xdr:spPr>
        <a:xfrm>
          <a:off x="14592300" y="6149480"/>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51829</xdr:rowOff>
    </xdr:from>
    <xdr:to>
      <xdr:col>81</xdr:col>
      <xdr:colOff>101600</xdr:colOff>
      <xdr:row>37</xdr:row>
      <xdr:rowOff>153429</xdr:rowOff>
    </xdr:to>
    <xdr:sp macro="" textlink="">
      <xdr:nvSpPr>
        <xdr:cNvPr id="520" name="フローチャート: 判断 519"/>
        <xdr:cNvSpPr/>
      </xdr:nvSpPr>
      <xdr:spPr>
        <a:xfrm>
          <a:off x="154305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144556</xdr:rowOff>
    </xdr:from>
    <xdr:ext cx="469744" cy="259045"/>
    <xdr:sp macro="" textlink="">
      <xdr:nvSpPr>
        <xdr:cNvPr id="521" name="テキスト ボックス 520"/>
        <xdr:cNvSpPr txBox="1"/>
      </xdr:nvSpPr>
      <xdr:spPr>
        <a:xfrm>
          <a:off x="15246428" y="64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130442</xdr:rowOff>
    </xdr:from>
    <xdr:to>
      <xdr:col>76</xdr:col>
      <xdr:colOff>114300</xdr:colOff>
      <xdr:row>35</xdr:row>
      <xdr:rowOff>148730</xdr:rowOff>
    </xdr:to>
    <xdr:cxnSp macro="">
      <xdr:nvCxnSpPr>
        <xdr:cNvPr id="522" name="直線コネクタ 521"/>
        <xdr:cNvCxnSpPr/>
      </xdr:nvCxnSpPr>
      <xdr:spPr>
        <a:xfrm>
          <a:off x="13703300" y="578829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106883</xdr:rowOff>
    </xdr:from>
    <xdr:to>
      <xdr:col>76</xdr:col>
      <xdr:colOff>165100</xdr:colOff>
      <xdr:row>38</xdr:row>
      <xdr:rowOff>37033</xdr:rowOff>
    </xdr:to>
    <xdr:sp macro="" textlink="">
      <xdr:nvSpPr>
        <xdr:cNvPr id="523" name="フローチャート: 判断 522"/>
        <xdr:cNvSpPr/>
      </xdr:nvSpPr>
      <xdr:spPr>
        <a:xfrm>
          <a:off x="14541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28160</xdr:rowOff>
    </xdr:from>
    <xdr:ext cx="469744" cy="259045"/>
    <xdr:sp macro="" textlink="">
      <xdr:nvSpPr>
        <xdr:cNvPr id="524" name="テキスト ボックス 523"/>
        <xdr:cNvSpPr txBox="1"/>
      </xdr:nvSpPr>
      <xdr:spPr>
        <a:xfrm>
          <a:off x="14357428" y="65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145148</xdr:rowOff>
    </xdr:from>
    <xdr:to>
      <xdr:col>71</xdr:col>
      <xdr:colOff>177800</xdr:colOff>
      <xdr:row>33</xdr:row>
      <xdr:rowOff>130442</xdr:rowOff>
    </xdr:to>
    <xdr:cxnSp macro="">
      <xdr:nvCxnSpPr>
        <xdr:cNvPr id="525" name="直線コネクタ 524"/>
        <xdr:cNvCxnSpPr/>
      </xdr:nvCxnSpPr>
      <xdr:spPr>
        <a:xfrm>
          <a:off x="12814300" y="5460098"/>
          <a:ext cx="8890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58839</xdr:rowOff>
    </xdr:from>
    <xdr:to>
      <xdr:col>72</xdr:col>
      <xdr:colOff>38100</xdr:colOff>
      <xdr:row>37</xdr:row>
      <xdr:rowOff>160439</xdr:rowOff>
    </xdr:to>
    <xdr:sp macro="" textlink="">
      <xdr:nvSpPr>
        <xdr:cNvPr id="526" name="フローチャート: 判断 525"/>
        <xdr:cNvSpPr/>
      </xdr:nvSpPr>
      <xdr:spPr>
        <a:xfrm>
          <a:off x="13652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151566</xdr:rowOff>
    </xdr:from>
    <xdr:ext cx="469744" cy="259045"/>
    <xdr:sp macro="" textlink="">
      <xdr:nvSpPr>
        <xdr:cNvPr id="527" name="テキスト ボックス 526"/>
        <xdr:cNvSpPr txBox="1"/>
      </xdr:nvSpPr>
      <xdr:spPr>
        <a:xfrm>
          <a:off x="13468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10757</xdr:rowOff>
    </xdr:from>
    <xdr:to>
      <xdr:col>67</xdr:col>
      <xdr:colOff>101600</xdr:colOff>
      <xdr:row>36</xdr:row>
      <xdr:rowOff>112357</xdr:rowOff>
    </xdr:to>
    <xdr:sp macro="" textlink="">
      <xdr:nvSpPr>
        <xdr:cNvPr id="528" name="フローチャート: 判断 527"/>
        <xdr:cNvSpPr/>
      </xdr:nvSpPr>
      <xdr:spPr>
        <a:xfrm>
          <a:off x="12763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103484</xdr:rowOff>
    </xdr:from>
    <xdr:ext cx="534377" cy="259045"/>
    <xdr:sp macro="" textlink="">
      <xdr:nvSpPr>
        <xdr:cNvPr id="529" name="テキスト ボックス 528"/>
        <xdr:cNvSpPr txBox="1"/>
      </xdr:nvSpPr>
      <xdr:spPr>
        <a:xfrm>
          <a:off x="12547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166395</xdr:rowOff>
    </xdr:from>
    <xdr:to>
      <xdr:col>85</xdr:col>
      <xdr:colOff>177800</xdr:colOff>
      <xdr:row>36</xdr:row>
      <xdr:rowOff>96545</xdr:rowOff>
    </xdr:to>
    <xdr:sp macro="" textlink="">
      <xdr:nvSpPr>
        <xdr:cNvPr id="535" name="楕円 534"/>
        <xdr:cNvSpPr/>
      </xdr:nvSpPr>
      <xdr:spPr>
        <a:xfrm>
          <a:off x="162687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17822</xdr:rowOff>
    </xdr:from>
    <xdr:ext cx="534377" cy="259045"/>
    <xdr:sp macro="" textlink="">
      <xdr:nvSpPr>
        <xdr:cNvPr id="536" name="災害復旧事業費該当値テキスト"/>
        <xdr:cNvSpPr txBox="1"/>
      </xdr:nvSpPr>
      <xdr:spPr>
        <a:xfrm>
          <a:off x="16370300" y="60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120142</xdr:rowOff>
    </xdr:from>
    <xdr:to>
      <xdr:col>81</xdr:col>
      <xdr:colOff>101600</xdr:colOff>
      <xdr:row>36</xdr:row>
      <xdr:rowOff>50292</xdr:rowOff>
    </xdr:to>
    <xdr:sp macro="" textlink="">
      <xdr:nvSpPr>
        <xdr:cNvPr id="537" name="楕円 536"/>
        <xdr:cNvSpPr/>
      </xdr:nvSpPr>
      <xdr:spPr>
        <a:xfrm>
          <a:off x="15430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66819</xdr:rowOff>
    </xdr:from>
    <xdr:ext cx="534377" cy="259045"/>
    <xdr:sp macro="" textlink="">
      <xdr:nvSpPr>
        <xdr:cNvPr id="538" name="テキスト ボックス 537"/>
        <xdr:cNvSpPr txBox="1"/>
      </xdr:nvSpPr>
      <xdr:spPr>
        <a:xfrm>
          <a:off x="15214111" y="58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97930</xdr:rowOff>
    </xdr:from>
    <xdr:to>
      <xdr:col>76</xdr:col>
      <xdr:colOff>165100</xdr:colOff>
      <xdr:row>36</xdr:row>
      <xdr:rowOff>28080</xdr:rowOff>
    </xdr:to>
    <xdr:sp macro="" textlink="">
      <xdr:nvSpPr>
        <xdr:cNvPr id="539" name="楕円 538"/>
        <xdr:cNvSpPr/>
      </xdr:nvSpPr>
      <xdr:spPr>
        <a:xfrm>
          <a:off x="14541500" y="60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44607</xdr:rowOff>
    </xdr:from>
    <xdr:ext cx="534377" cy="259045"/>
    <xdr:sp macro="" textlink="">
      <xdr:nvSpPr>
        <xdr:cNvPr id="540" name="テキスト ボックス 539"/>
        <xdr:cNvSpPr txBox="1"/>
      </xdr:nvSpPr>
      <xdr:spPr>
        <a:xfrm>
          <a:off x="14325111" y="5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79642</xdr:rowOff>
    </xdr:from>
    <xdr:to>
      <xdr:col>72</xdr:col>
      <xdr:colOff>38100</xdr:colOff>
      <xdr:row>34</xdr:row>
      <xdr:rowOff>9792</xdr:rowOff>
    </xdr:to>
    <xdr:sp macro="" textlink="">
      <xdr:nvSpPr>
        <xdr:cNvPr id="541" name="楕円 540"/>
        <xdr:cNvSpPr/>
      </xdr:nvSpPr>
      <xdr:spPr>
        <a:xfrm>
          <a:off x="136525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26319</xdr:rowOff>
    </xdr:from>
    <xdr:ext cx="534377" cy="259045"/>
    <xdr:sp macro="" textlink="">
      <xdr:nvSpPr>
        <xdr:cNvPr id="542" name="テキスト ボックス 541"/>
        <xdr:cNvSpPr txBox="1"/>
      </xdr:nvSpPr>
      <xdr:spPr>
        <a:xfrm>
          <a:off x="13436111" y="55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94348</xdr:rowOff>
    </xdr:from>
    <xdr:to>
      <xdr:col>67</xdr:col>
      <xdr:colOff>101600</xdr:colOff>
      <xdr:row>32</xdr:row>
      <xdr:rowOff>24498</xdr:rowOff>
    </xdr:to>
    <xdr:sp macro="" textlink="">
      <xdr:nvSpPr>
        <xdr:cNvPr id="543" name="楕円 542"/>
        <xdr:cNvSpPr/>
      </xdr:nvSpPr>
      <xdr:spPr>
        <a:xfrm>
          <a:off x="12763500" y="5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41025</xdr:rowOff>
    </xdr:from>
    <xdr:ext cx="534377" cy="259045"/>
    <xdr:sp macro="" textlink="">
      <xdr:nvSpPr>
        <xdr:cNvPr id="544" name="テキスト ボックス 543"/>
        <xdr:cNvSpPr txBox="1"/>
      </xdr:nvSpPr>
      <xdr:spPr>
        <a:xfrm>
          <a:off x="12547111" y="5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8" name="直線コネクタ 617"/>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19" name="公債費最小値テキスト"/>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0" name="直線コネクタ 619"/>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1" name="公債費最大値テキスト"/>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2" name="直線コネクタ 621"/>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113506</xdr:rowOff>
    </xdr:from>
    <xdr:to>
      <xdr:col>85</xdr:col>
      <xdr:colOff>127000</xdr:colOff>
      <xdr:row>76</xdr:row>
      <xdr:rowOff>115164</xdr:rowOff>
    </xdr:to>
    <xdr:cxnSp macro="">
      <xdr:nvCxnSpPr>
        <xdr:cNvPr id="623" name="直線コネクタ 622"/>
        <xdr:cNvCxnSpPr/>
      </xdr:nvCxnSpPr>
      <xdr:spPr>
        <a:xfrm flipV="1">
          <a:off x="15481300" y="13143706"/>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4" name="公債費平均値テキスト"/>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5" name="フローチャート: 判断 624"/>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113316</xdr:rowOff>
    </xdr:from>
    <xdr:to>
      <xdr:col>81</xdr:col>
      <xdr:colOff>50800</xdr:colOff>
      <xdr:row>76</xdr:row>
      <xdr:rowOff>115164</xdr:rowOff>
    </xdr:to>
    <xdr:cxnSp macro="">
      <xdr:nvCxnSpPr>
        <xdr:cNvPr id="626" name="直線コネクタ 625"/>
        <xdr:cNvCxnSpPr/>
      </xdr:nvCxnSpPr>
      <xdr:spPr>
        <a:xfrm>
          <a:off x="14592300" y="13143516"/>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27" name="フローチャート: 判断 626"/>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53312</xdr:rowOff>
    </xdr:from>
    <xdr:ext cx="534377" cy="259045"/>
    <xdr:sp macro="" textlink="">
      <xdr:nvSpPr>
        <xdr:cNvPr id="628" name="テキスト ボックス 627"/>
        <xdr:cNvSpPr txBox="1"/>
      </xdr:nvSpPr>
      <xdr:spPr>
        <a:xfrm>
          <a:off x="15214111"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113316</xdr:rowOff>
    </xdr:from>
    <xdr:to>
      <xdr:col>76</xdr:col>
      <xdr:colOff>114300</xdr:colOff>
      <xdr:row>76</xdr:row>
      <xdr:rowOff>145777</xdr:rowOff>
    </xdr:to>
    <xdr:cxnSp macro="">
      <xdr:nvCxnSpPr>
        <xdr:cNvPr id="629" name="直線コネクタ 628"/>
        <xdr:cNvCxnSpPr/>
      </xdr:nvCxnSpPr>
      <xdr:spPr>
        <a:xfrm flipV="1">
          <a:off x="13703300" y="1314351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0" name="フローチャート: 判断 629"/>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31" name="テキスト ボックス 630"/>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145777</xdr:rowOff>
    </xdr:from>
    <xdr:to>
      <xdr:col>71</xdr:col>
      <xdr:colOff>177800</xdr:colOff>
      <xdr:row>77</xdr:row>
      <xdr:rowOff>197</xdr:rowOff>
    </xdr:to>
    <xdr:cxnSp macro="">
      <xdr:nvCxnSpPr>
        <xdr:cNvPr id="632" name="直線コネクタ 631"/>
        <xdr:cNvCxnSpPr/>
      </xdr:nvCxnSpPr>
      <xdr:spPr>
        <a:xfrm flipV="1">
          <a:off x="12814300" y="1317597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3" name="フローチャート: 判断 632"/>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80668</xdr:rowOff>
    </xdr:from>
    <xdr:ext cx="534377" cy="259045"/>
    <xdr:sp macro="" textlink="">
      <xdr:nvSpPr>
        <xdr:cNvPr id="634" name="テキスト ボックス 633"/>
        <xdr:cNvSpPr txBox="1"/>
      </xdr:nvSpPr>
      <xdr:spPr>
        <a:xfrm>
          <a:off x="13436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5" name="フローチャート: 判断 634"/>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134999</xdr:rowOff>
    </xdr:from>
    <xdr:ext cx="534377" cy="259045"/>
    <xdr:sp macro="" textlink="">
      <xdr:nvSpPr>
        <xdr:cNvPr id="636" name="テキスト ボックス 635"/>
        <xdr:cNvSpPr txBox="1"/>
      </xdr:nvSpPr>
      <xdr:spPr>
        <a:xfrm>
          <a:off x="12547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62706</xdr:rowOff>
    </xdr:from>
    <xdr:to>
      <xdr:col>85</xdr:col>
      <xdr:colOff>177800</xdr:colOff>
      <xdr:row>76</xdr:row>
      <xdr:rowOff>164306</xdr:rowOff>
    </xdr:to>
    <xdr:sp macro="" textlink="">
      <xdr:nvSpPr>
        <xdr:cNvPr id="642" name="楕円 641"/>
        <xdr:cNvSpPr/>
      </xdr:nvSpPr>
      <xdr:spPr>
        <a:xfrm>
          <a:off x="16268700" y="130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41133</xdr:rowOff>
    </xdr:from>
    <xdr:ext cx="534377" cy="259045"/>
    <xdr:sp macro="" textlink="">
      <xdr:nvSpPr>
        <xdr:cNvPr id="643" name="公債費該当値テキスト"/>
        <xdr:cNvSpPr txBox="1"/>
      </xdr:nvSpPr>
      <xdr:spPr>
        <a:xfrm>
          <a:off x="16370300" y="130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64364</xdr:rowOff>
    </xdr:from>
    <xdr:to>
      <xdr:col>81</xdr:col>
      <xdr:colOff>101600</xdr:colOff>
      <xdr:row>76</xdr:row>
      <xdr:rowOff>165964</xdr:rowOff>
    </xdr:to>
    <xdr:sp macro="" textlink="">
      <xdr:nvSpPr>
        <xdr:cNvPr id="644" name="楕円 643"/>
        <xdr:cNvSpPr/>
      </xdr:nvSpPr>
      <xdr:spPr>
        <a:xfrm>
          <a:off x="154305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157091</xdr:rowOff>
    </xdr:from>
    <xdr:ext cx="534377" cy="259045"/>
    <xdr:sp macro="" textlink="">
      <xdr:nvSpPr>
        <xdr:cNvPr id="645" name="テキスト ボックス 644"/>
        <xdr:cNvSpPr txBox="1"/>
      </xdr:nvSpPr>
      <xdr:spPr>
        <a:xfrm>
          <a:off x="15214111" y="131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62516</xdr:rowOff>
    </xdr:from>
    <xdr:to>
      <xdr:col>76</xdr:col>
      <xdr:colOff>165100</xdr:colOff>
      <xdr:row>76</xdr:row>
      <xdr:rowOff>164116</xdr:rowOff>
    </xdr:to>
    <xdr:sp macro="" textlink="">
      <xdr:nvSpPr>
        <xdr:cNvPr id="646" name="楕円 645"/>
        <xdr:cNvSpPr/>
      </xdr:nvSpPr>
      <xdr:spPr>
        <a:xfrm>
          <a:off x="14541500" y="130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155243</xdr:rowOff>
    </xdr:from>
    <xdr:ext cx="534377" cy="259045"/>
    <xdr:sp macro="" textlink="">
      <xdr:nvSpPr>
        <xdr:cNvPr id="647" name="テキスト ボックス 646"/>
        <xdr:cNvSpPr txBox="1"/>
      </xdr:nvSpPr>
      <xdr:spPr>
        <a:xfrm>
          <a:off x="14325111" y="131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94977</xdr:rowOff>
    </xdr:from>
    <xdr:to>
      <xdr:col>72</xdr:col>
      <xdr:colOff>38100</xdr:colOff>
      <xdr:row>77</xdr:row>
      <xdr:rowOff>25127</xdr:rowOff>
    </xdr:to>
    <xdr:sp macro="" textlink="">
      <xdr:nvSpPr>
        <xdr:cNvPr id="648" name="楕円 647"/>
        <xdr:cNvSpPr/>
      </xdr:nvSpPr>
      <xdr:spPr>
        <a:xfrm>
          <a:off x="13652500" y="131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16254</xdr:rowOff>
    </xdr:from>
    <xdr:ext cx="534377" cy="259045"/>
    <xdr:sp macro="" textlink="">
      <xdr:nvSpPr>
        <xdr:cNvPr id="649" name="テキスト ボックス 648"/>
        <xdr:cNvSpPr txBox="1"/>
      </xdr:nvSpPr>
      <xdr:spPr>
        <a:xfrm>
          <a:off x="13436111" y="13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120847</xdr:rowOff>
    </xdr:from>
    <xdr:to>
      <xdr:col>67</xdr:col>
      <xdr:colOff>101600</xdr:colOff>
      <xdr:row>77</xdr:row>
      <xdr:rowOff>50997</xdr:rowOff>
    </xdr:to>
    <xdr:sp macro="" textlink="">
      <xdr:nvSpPr>
        <xdr:cNvPr id="650" name="楕円 649"/>
        <xdr:cNvSpPr/>
      </xdr:nvSpPr>
      <xdr:spPr>
        <a:xfrm>
          <a:off x="12763500" y="131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42124</xdr:rowOff>
    </xdr:from>
    <xdr:ext cx="534377" cy="259045"/>
    <xdr:sp macro="" textlink="">
      <xdr:nvSpPr>
        <xdr:cNvPr id="651" name="テキスト ボックス 650"/>
        <xdr:cNvSpPr txBox="1"/>
      </xdr:nvSpPr>
      <xdr:spPr>
        <a:xfrm>
          <a:off x="12547111" y="132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3" name="直線コネクタ 672"/>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4" name="積立金最小値テキスト"/>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5" name="直線コネクタ 674"/>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6" name="積立金最大値テキスト"/>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7" name="直線コネクタ 676"/>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120676</xdr:rowOff>
    </xdr:from>
    <xdr:to>
      <xdr:col>85</xdr:col>
      <xdr:colOff>127000</xdr:colOff>
      <xdr:row>98</xdr:row>
      <xdr:rowOff>6398</xdr:rowOff>
    </xdr:to>
    <xdr:cxnSp macro="">
      <xdr:nvCxnSpPr>
        <xdr:cNvPr id="678" name="直線コネクタ 677"/>
        <xdr:cNvCxnSpPr/>
      </xdr:nvCxnSpPr>
      <xdr:spPr>
        <a:xfrm>
          <a:off x="15481300" y="16751326"/>
          <a:ext cx="8382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79" name="積立金平均値テキスト"/>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0" name="フローチャート: 判断 679"/>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92224</xdr:rowOff>
    </xdr:from>
    <xdr:to>
      <xdr:col>81</xdr:col>
      <xdr:colOff>50800</xdr:colOff>
      <xdr:row>97</xdr:row>
      <xdr:rowOff>120676</xdr:rowOff>
    </xdr:to>
    <xdr:cxnSp macro="">
      <xdr:nvCxnSpPr>
        <xdr:cNvPr id="681" name="直線コネクタ 680"/>
        <xdr:cNvCxnSpPr/>
      </xdr:nvCxnSpPr>
      <xdr:spPr>
        <a:xfrm>
          <a:off x="14592300" y="16551424"/>
          <a:ext cx="889000" cy="1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2" name="フローチャート: 判断 681"/>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3" name="テキスト ボックス 682"/>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92224</xdr:rowOff>
    </xdr:from>
    <xdr:to>
      <xdr:col>76</xdr:col>
      <xdr:colOff>114300</xdr:colOff>
      <xdr:row>98</xdr:row>
      <xdr:rowOff>64810</xdr:rowOff>
    </xdr:to>
    <xdr:cxnSp macro="">
      <xdr:nvCxnSpPr>
        <xdr:cNvPr id="684" name="直線コネクタ 683"/>
        <xdr:cNvCxnSpPr/>
      </xdr:nvCxnSpPr>
      <xdr:spPr>
        <a:xfrm flipV="1">
          <a:off x="13703300" y="16551424"/>
          <a:ext cx="889000" cy="3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5" name="フローチャート: 判断 684"/>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macro="" textlink="">
      <xdr:nvSpPr>
        <xdr:cNvPr id="686" name="テキスト ボックス 685"/>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51392</xdr:rowOff>
    </xdr:from>
    <xdr:to>
      <xdr:col>71</xdr:col>
      <xdr:colOff>177800</xdr:colOff>
      <xdr:row>98</xdr:row>
      <xdr:rowOff>64810</xdr:rowOff>
    </xdr:to>
    <xdr:cxnSp macro="">
      <xdr:nvCxnSpPr>
        <xdr:cNvPr id="687" name="直線コネクタ 686"/>
        <xdr:cNvCxnSpPr/>
      </xdr:nvCxnSpPr>
      <xdr:spPr>
        <a:xfrm>
          <a:off x="12814300" y="16853492"/>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88" name="フローチャート: 判断 687"/>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89" name="テキスト ボックス 688"/>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0" name="フローチャート: 判断 689"/>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1" name="テキスト ボックス 690"/>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127048</xdr:rowOff>
    </xdr:from>
    <xdr:to>
      <xdr:col>85</xdr:col>
      <xdr:colOff>177800</xdr:colOff>
      <xdr:row>98</xdr:row>
      <xdr:rowOff>57198</xdr:rowOff>
    </xdr:to>
    <xdr:sp macro="" textlink="">
      <xdr:nvSpPr>
        <xdr:cNvPr id="697" name="楕円 696"/>
        <xdr:cNvSpPr/>
      </xdr:nvSpPr>
      <xdr:spPr>
        <a:xfrm>
          <a:off x="162687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41975</xdr:rowOff>
    </xdr:from>
    <xdr:ext cx="534377" cy="259045"/>
    <xdr:sp macro="" textlink="">
      <xdr:nvSpPr>
        <xdr:cNvPr id="698" name="積立金該当値テキスト"/>
        <xdr:cNvSpPr txBox="1"/>
      </xdr:nvSpPr>
      <xdr:spPr>
        <a:xfrm>
          <a:off x="16370300" y="166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69876</xdr:rowOff>
    </xdr:from>
    <xdr:to>
      <xdr:col>81</xdr:col>
      <xdr:colOff>101600</xdr:colOff>
      <xdr:row>98</xdr:row>
      <xdr:rowOff>26</xdr:rowOff>
    </xdr:to>
    <xdr:sp macro="" textlink="">
      <xdr:nvSpPr>
        <xdr:cNvPr id="699" name="楕円 698"/>
        <xdr:cNvSpPr/>
      </xdr:nvSpPr>
      <xdr:spPr>
        <a:xfrm>
          <a:off x="15430500" y="167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162603</xdr:rowOff>
    </xdr:from>
    <xdr:ext cx="534377" cy="259045"/>
    <xdr:sp macro="" textlink="">
      <xdr:nvSpPr>
        <xdr:cNvPr id="700" name="テキスト ボックス 699"/>
        <xdr:cNvSpPr txBox="1"/>
      </xdr:nvSpPr>
      <xdr:spPr>
        <a:xfrm>
          <a:off x="15214111" y="167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41424</xdr:rowOff>
    </xdr:from>
    <xdr:to>
      <xdr:col>76</xdr:col>
      <xdr:colOff>165100</xdr:colOff>
      <xdr:row>96</xdr:row>
      <xdr:rowOff>143024</xdr:rowOff>
    </xdr:to>
    <xdr:sp macro="" textlink="">
      <xdr:nvSpPr>
        <xdr:cNvPr id="701" name="楕円 700"/>
        <xdr:cNvSpPr/>
      </xdr:nvSpPr>
      <xdr:spPr>
        <a:xfrm>
          <a:off x="14541500" y="16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159551</xdr:rowOff>
    </xdr:from>
    <xdr:ext cx="534377" cy="259045"/>
    <xdr:sp macro="" textlink="">
      <xdr:nvSpPr>
        <xdr:cNvPr id="702" name="テキスト ボックス 701"/>
        <xdr:cNvSpPr txBox="1"/>
      </xdr:nvSpPr>
      <xdr:spPr>
        <a:xfrm>
          <a:off x="14325111" y="162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14010</xdr:rowOff>
    </xdr:from>
    <xdr:to>
      <xdr:col>72</xdr:col>
      <xdr:colOff>38100</xdr:colOff>
      <xdr:row>98</xdr:row>
      <xdr:rowOff>115610</xdr:rowOff>
    </xdr:to>
    <xdr:sp macro="" textlink="">
      <xdr:nvSpPr>
        <xdr:cNvPr id="703" name="楕円 702"/>
        <xdr:cNvSpPr/>
      </xdr:nvSpPr>
      <xdr:spPr>
        <a:xfrm>
          <a:off x="13652500" y="168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106737</xdr:rowOff>
    </xdr:from>
    <xdr:ext cx="534377" cy="259045"/>
    <xdr:sp macro="" textlink="">
      <xdr:nvSpPr>
        <xdr:cNvPr id="704" name="テキスト ボックス 703"/>
        <xdr:cNvSpPr txBox="1"/>
      </xdr:nvSpPr>
      <xdr:spPr>
        <a:xfrm>
          <a:off x="13436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xdr:rowOff>
    </xdr:from>
    <xdr:to>
      <xdr:col>67</xdr:col>
      <xdr:colOff>101600</xdr:colOff>
      <xdr:row>98</xdr:row>
      <xdr:rowOff>102192</xdr:rowOff>
    </xdr:to>
    <xdr:sp macro="" textlink="">
      <xdr:nvSpPr>
        <xdr:cNvPr id="705" name="楕円 704"/>
        <xdr:cNvSpPr/>
      </xdr:nvSpPr>
      <xdr:spPr>
        <a:xfrm>
          <a:off x="127635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93319</xdr:rowOff>
    </xdr:from>
    <xdr:ext cx="534377" cy="259045"/>
    <xdr:sp macro="" textlink="">
      <xdr:nvSpPr>
        <xdr:cNvPr id="706" name="テキスト ボックス 705"/>
        <xdr:cNvSpPr txBox="1"/>
      </xdr:nvSpPr>
      <xdr:spPr>
        <a:xfrm>
          <a:off x="12547111" y="168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0" name="直線コネクタ 729"/>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3" name="投資及び出資金最大値テキスト"/>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4" name="直線コネクタ 733"/>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160045</xdr:rowOff>
    </xdr:from>
    <xdr:to>
      <xdr:col>116</xdr:col>
      <xdr:colOff>63500</xdr:colOff>
      <xdr:row>34</xdr:row>
      <xdr:rowOff>12827</xdr:rowOff>
    </xdr:to>
    <xdr:cxnSp macro="">
      <xdr:nvCxnSpPr>
        <xdr:cNvPr id="735" name="直線コネクタ 734"/>
        <xdr:cNvCxnSpPr/>
      </xdr:nvCxnSpPr>
      <xdr:spPr>
        <a:xfrm flipV="1">
          <a:off x="21323300" y="581789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469744" cy="259045"/>
    <xdr:sp macro="" textlink="">
      <xdr:nvSpPr>
        <xdr:cNvPr id="736" name="投資及び出資金平均値テキスト"/>
        <xdr:cNvSpPr txBox="1"/>
      </xdr:nvSpPr>
      <xdr:spPr>
        <a:xfrm>
          <a:off x="22212300" y="620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7" name="フローチャート: 判断 736"/>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144729</xdr:rowOff>
    </xdr:from>
    <xdr:to>
      <xdr:col>111</xdr:col>
      <xdr:colOff>177800</xdr:colOff>
      <xdr:row>34</xdr:row>
      <xdr:rowOff>12827</xdr:rowOff>
    </xdr:to>
    <xdr:cxnSp macro="">
      <xdr:nvCxnSpPr>
        <xdr:cNvPr id="738" name="直線コネクタ 737"/>
        <xdr:cNvCxnSpPr/>
      </xdr:nvCxnSpPr>
      <xdr:spPr>
        <a:xfrm>
          <a:off x="20434300" y="580257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39" name="フローチャート: 判断 738"/>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37457</xdr:rowOff>
    </xdr:from>
    <xdr:ext cx="469744" cy="259045"/>
    <xdr:sp macro="" textlink="">
      <xdr:nvSpPr>
        <xdr:cNvPr id="740" name="テキスト ボックス 739"/>
        <xdr:cNvSpPr txBox="1"/>
      </xdr:nvSpPr>
      <xdr:spPr>
        <a:xfrm>
          <a:off x="21088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111811</xdr:rowOff>
    </xdr:from>
    <xdr:to>
      <xdr:col>107</xdr:col>
      <xdr:colOff>50800</xdr:colOff>
      <xdr:row>33</xdr:row>
      <xdr:rowOff>144729</xdr:rowOff>
    </xdr:to>
    <xdr:cxnSp macro="">
      <xdr:nvCxnSpPr>
        <xdr:cNvPr id="741" name="直線コネクタ 740"/>
        <xdr:cNvCxnSpPr/>
      </xdr:nvCxnSpPr>
      <xdr:spPr>
        <a:xfrm>
          <a:off x="19545300" y="576966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2" name="フローチャート: 判断 741"/>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51173</xdr:rowOff>
    </xdr:from>
    <xdr:ext cx="469744" cy="259045"/>
    <xdr:sp macro="" textlink="">
      <xdr:nvSpPr>
        <xdr:cNvPr id="743" name="テキスト ボックス 742"/>
        <xdr:cNvSpPr txBox="1"/>
      </xdr:nvSpPr>
      <xdr:spPr>
        <a:xfrm>
          <a:off x="20199428" y="63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63957</xdr:rowOff>
    </xdr:from>
    <xdr:to>
      <xdr:col>102</xdr:col>
      <xdr:colOff>114300</xdr:colOff>
      <xdr:row>33</xdr:row>
      <xdr:rowOff>111811</xdr:rowOff>
    </xdr:to>
    <xdr:cxnSp macro="">
      <xdr:nvCxnSpPr>
        <xdr:cNvPr id="744" name="直線コネクタ 743"/>
        <xdr:cNvCxnSpPr/>
      </xdr:nvCxnSpPr>
      <xdr:spPr>
        <a:xfrm>
          <a:off x="18656300" y="572180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5" name="フローチャート: 判断 744"/>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89654</xdr:rowOff>
    </xdr:from>
    <xdr:ext cx="469744" cy="259045"/>
    <xdr:sp macro="" textlink="">
      <xdr:nvSpPr>
        <xdr:cNvPr id="746" name="テキスト ボックス 745"/>
        <xdr:cNvSpPr txBox="1"/>
      </xdr:nvSpPr>
      <xdr:spPr>
        <a:xfrm>
          <a:off x="19310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47" name="フローチャート: 判断 746"/>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78681</xdr:rowOff>
    </xdr:from>
    <xdr:ext cx="469744" cy="259045"/>
    <xdr:sp macro="" textlink="">
      <xdr:nvSpPr>
        <xdr:cNvPr id="748" name="テキスト ボックス 747"/>
        <xdr:cNvSpPr txBox="1"/>
      </xdr:nvSpPr>
      <xdr:spPr>
        <a:xfrm>
          <a:off x="18421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109245</xdr:rowOff>
    </xdr:from>
    <xdr:to>
      <xdr:col>116</xdr:col>
      <xdr:colOff>114300</xdr:colOff>
      <xdr:row>34</xdr:row>
      <xdr:rowOff>39395</xdr:rowOff>
    </xdr:to>
    <xdr:sp macro="" textlink="">
      <xdr:nvSpPr>
        <xdr:cNvPr id="754" name="楕円 753"/>
        <xdr:cNvSpPr/>
      </xdr:nvSpPr>
      <xdr:spPr>
        <a:xfrm>
          <a:off x="22110700" y="57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132122</xdr:rowOff>
    </xdr:from>
    <xdr:ext cx="534377" cy="259045"/>
    <xdr:sp macro="" textlink="">
      <xdr:nvSpPr>
        <xdr:cNvPr id="755" name="投資及び出資金該当値テキスト"/>
        <xdr:cNvSpPr txBox="1"/>
      </xdr:nvSpPr>
      <xdr:spPr>
        <a:xfrm>
          <a:off x="22212300" y="56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133477</xdr:rowOff>
    </xdr:from>
    <xdr:to>
      <xdr:col>112</xdr:col>
      <xdr:colOff>38100</xdr:colOff>
      <xdr:row>34</xdr:row>
      <xdr:rowOff>63627</xdr:rowOff>
    </xdr:to>
    <xdr:sp macro="" textlink="">
      <xdr:nvSpPr>
        <xdr:cNvPr id="756" name="楕円 755"/>
        <xdr:cNvSpPr/>
      </xdr:nvSpPr>
      <xdr:spPr>
        <a:xfrm>
          <a:off x="21272500" y="57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80154</xdr:rowOff>
    </xdr:from>
    <xdr:ext cx="534377" cy="259045"/>
    <xdr:sp macro="" textlink="">
      <xdr:nvSpPr>
        <xdr:cNvPr id="757" name="テキスト ボックス 756"/>
        <xdr:cNvSpPr txBox="1"/>
      </xdr:nvSpPr>
      <xdr:spPr>
        <a:xfrm>
          <a:off x="21056111"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93929</xdr:rowOff>
    </xdr:from>
    <xdr:to>
      <xdr:col>107</xdr:col>
      <xdr:colOff>101600</xdr:colOff>
      <xdr:row>34</xdr:row>
      <xdr:rowOff>24079</xdr:rowOff>
    </xdr:to>
    <xdr:sp macro="" textlink="">
      <xdr:nvSpPr>
        <xdr:cNvPr id="758" name="楕円 757"/>
        <xdr:cNvSpPr/>
      </xdr:nvSpPr>
      <xdr:spPr>
        <a:xfrm>
          <a:off x="20383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40606</xdr:rowOff>
    </xdr:from>
    <xdr:ext cx="534377" cy="259045"/>
    <xdr:sp macro="" textlink="">
      <xdr:nvSpPr>
        <xdr:cNvPr id="759" name="テキスト ボックス 758"/>
        <xdr:cNvSpPr txBox="1"/>
      </xdr:nvSpPr>
      <xdr:spPr>
        <a:xfrm>
          <a:off x="20167111" y="55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61011</xdr:rowOff>
    </xdr:from>
    <xdr:to>
      <xdr:col>102</xdr:col>
      <xdr:colOff>165100</xdr:colOff>
      <xdr:row>33</xdr:row>
      <xdr:rowOff>162611</xdr:rowOff>
    </xdr:to>
    <xdr:sp macro="" textlink="">
      <xdr:nvSpPr>
        <xdr:cNvPr id="760" name="楕円 759"/>
        <xdr:cNvSpPr/>
      </xdr:nvSpPr>
      <xdr:spPr>
        <a:xfrm>
          <a:off x="19494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7688</xdr:rowOff>
    </xdr:from>
    <xdr:ext cx="534377" cy="259045"/>
    <xdr:sp macro="" textlink="">
      <xdr:nvSpPr>
        <xdr:cNvPr id="761" name="テキスト ボックス 760"/>
        <xdr:cNvSpPr txBox="1"/>
      </xdr:nvSpPr>
      <xdr:spPr>
        <a:xfrm>
          <a:off x="19278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13157</xdr:rowOff>
    </xdr:from>
    <xdr:to>
      <xdr:col>98</xdr:col>
      <xdr:colOff>38100</xdr:colOff>
      <xdr:row>33</xdr:row>
      <xdr:rowOff>114757</xdr:rowOff>
    </xdr:to>
    <xdr:sp macro="" textlink="">
      <xdr:nvSpPr>
        <xdr:cNvPr id="762" name="楕円 761"/>
        <xdr:cNvSpPr/>
      </xdr:nvSpPr>
      <xdr:spPr>
        <a:xfrm>
          <a:off x="18605500" y="5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131284</xdr:rowOff>
    </xdr:from>
    <xdr:ext cx="534377" cy="259045"/>
    <xdr:sp macro="" textlink="">
      <xdr:nvSpPr>
        <xdr:cNvPr id="763" name="テキスト ボックス 762"/>
        <xdr:cNvSpPr txBox="1"/>
      </xdr:nvSpPr>
      <xdr:spPr>
        <a:xfrm>
          <a:off x="18389111" y="5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7" name="直線コネクタ 786"/>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0" name="貸付金最大値テキスト"/>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1" name="直線コネクタ 790"/>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165227</xdr:rowOff>
    </xdr:from>
    <xdr:to>
      <xdr:col>116</xdr:col>
      <xdr:colOff>63500</xdr:colOff>
      <xdr:row>59</xdr:row>
      <xdr:rowOff>26619</xdr:rowOff>
    </xdr:to>
    <xdr:cxnSp macro="">
      <xdr:nvCxnSpPr>
        <xdr:cNvPr id="792" name="直線コネクタ 791"/>
        <xdr:cNvCxnSpPr/>
      </xdr:nvCxnSpPr>
      <xdr:spPr>
        <a:xfrm flipV="1">
          <a:off x="21323300" y="10109327"/>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3" name="貸付金平均値テキスト"/>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4" name="フローチャート: 判断 793"/>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20218</xdr:rowOff>
    </xdr:from>
    <xdr:to>
      <xdr:col>111</xdr:col>
      <xdr:colOff>177800</xdr:colOff>
      <xdr:row>59</xdr:row>
      <xdr:rowOff>26619</xdr:rowOff>
    </xdr:to>
    <xdr:cxnSp macro="">
      <xdr:nvCxnSpPr>
        <xdr:cNvPr id="795" name="直線コネクタ 794"/>
        <xdr:cNvCxnSpPr/>
      </xdr:nvCxnSpPr>
      <xdr:spPr>
        <a:xfrm>
          <a:off x="20434300" y="10135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6" name="フローチャート: 判断 795"/>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797" name="テキスト ボックス 796"/>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11075</xdr:rowOff>
    </xdr:from>
    <xdr:to>
      <xdr:col>107</xdr:col>
      <xdr:colOff>50800</xdr:colOff>
      <xdr:row>59</xdr:row>
      <xdr:rowOff>20218</xdr:rowOff>
    </xdr:to>
    <xdr:cxnSp macro="">
      <xdr:nvCxnSpPr>
        <xdr:cNvPr id="798" name="直線コネクタ 797"/>
        <xdr:cNvCxnSpPr/>
      </xdr:nvCxnSpPr>
      <xdr:spPr>
        <a:xfrm>
          <a:off x="19545300" y="1012662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799" name="フローチャート: 判断 798"/>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0" name="テキスト ボックス 799"/>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9627</xdr:rowOff>
    </xdr:from>
    <xdr:to>
      <xdr:col>102</xdr:col>
      <xdr:colOff>114300</xdr:colOff>
      <xdr:row>59</xdr:row>
      <xdr:rowOff>11075</xdr:rowOff>
    </xdr:to>
    <xdr:cxnSp macro="">
      <xdr:nvCxnSpPr>
        <xdr:cNvPr id="801" name="直線コネクタ 800"/>
        <xdr:cNvCxnSpPr/>
      </xdr:nvCxnSpPr>
      <xdr:spPr>
        <a:xfrm>
          <a:off x="18656300" y="1012517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2" name="フローチャート: 判断 801"/>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3" name="テキスト ボックス 802"/>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4" name="フローチャート: 判断 803"/>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5" name="テキスト ボックス 804"/>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114427</xdr:rowOff>
    </xdr:from>
    <xdr:to>
      <xdr:col>116</xdr:col>
      <xdr:colOff>114300</xdr:colOff>
      <xdr:row>59</xdr:row>
      <xdr:rowOff>44577</xdr:rowOff>
    </xdr:to>
    <xdr:sp macro="" textlink="">
      <xdr:nvSpPr>
        <xdr:cNvPr id="811" name="楕円 810"/>
        <xdr:cNvSpPr/>
      </xdr:nvSpPr>
      <xdr:spPr>
        <a:xfrm>
          <a:off x="221107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29354</xdr:rowOff>
    </xdr:from>
    <xdr:ext cx="378565" cy="259045"/>
    <xdr:sp macro="" textlink="">
      <xdr:nvSpPr>
        <xdr:cNvPr id="812" name="貸付金該当値テキスト"/>
        <xdr:cNvSpPr txBox="1"/>
      </xdr:nvSpPr>
      <xdr:spPr>
        <a:xfrm>
          <a:off x="22212300" y="997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147269</xdr:rowOff>
    </xdr:from>
    <xdr:to>
      <xdr:col>112</xdr:col>
      <xdr:colOff>38100</xdr:colOff>
      <xdr:row>59</xdr:row>
      <xdr:rowOff>77419</xdr:rowOff>
    </xdr:to>
    <xdr:sp macro="" textlink="">
      <xdr:nvSpPr>
        <xdr:cNvPr id="813" name="楕円 812"/>
        <xdr:cNvSpPr/>
      </xdr:nvSpPr>
      <xdr:spPr>
        <a:xfrm>
          <a:off x="212725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68546</xdr:rowOff>
    </xdr:from>
    <xdr:ext cx="378565" cy="259045"/>
    <xdr:sp macro="" textlink="">
      <xdr:nvSpPr>
        <xdr:cNvPr id="814" name="テキスト ボックス 813"/>
        <xdr:cNvSpPr txBox="1"/>
      </xdr:nvSpPr>
      <xdr:spPr>
        <a:xfrm>
          <a:off x="21134017" y="1018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140868</xdr:rowOff>
    </xdr:from>
    <xdr:to>
      <xdr:col>107</xdr:col>
      <xdr:colOff>101600</xdr:colOff>
      <xdr:row>59</xdr:row>
      <xdr:rowOff>71018</xdr:rowOff>
    </xdr:to>
    <xdr:sp macro="" textlink="">
      <xdr:nvSpPr>
        <xdr:cNvPr id="815" name="楕円 814"/>
        <xdr:cNvSpPr/>
      </xdr:nvSpPr>
      <xdr:spPr>
        <a:xfrm>
          <a:off x="203835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62145</xdr:rowOff>
    </xdr:from>
    <xdr:ext cx="378565" cy="259045"/>
    <xdr:sp macro="" textlink="">
      <xdr:nvSpPr>
        <xdr:cNvPr id="816" name="テキスト ボックス 815"/>
        <xdr:cNvSpPr txBox="1"/>
      </xdr:nvSpPr>
      <xdr:spPr>
        <a:xfrm>
          <a:off x="20245017" y="1017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131725</xdr:rowOff>
    </xdr:from>
    <xdr:to>
      <xdr:col>102</xdr:col>
      <xdr:colOff>165100</xdr:colOff>
      <xdr:row>59</xdr:row>
      <xdr:rowOff>61875</xdr:rowOff>
    </xdr:to>
    <xdr:sp macro="" textlink="">
      <xdr:nvSpPr>
        <xdr:cNvPr id="817" name="楕円 816"/>
        <xdr:cNvSpPr/>
      </xdr:nvSpPr>
      <xdr:spPr>
        <a:xfrm>
          <a:off x="19494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53002</xdr:rowOff>
    </xdr:from>
    <xdr:ext cx="378565" cy="259045"/>
    <xdr:sp macro="" textlink="">
      <xdr:nvSpPr>
        <xdr:cNvPr id="818" name="テキスト ボックス 817"/>
        <xdr:cNvSpPr txBox="1"/>
      </xdr:nvSpPr>
      <xdr:spPr>
        <a:xfrm>
          <a:off x="19356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130277</xdr:rowOff>
    </xdr:from>
    <xdr:to>
      <xdr:col>98</xdr:col>
      <xdr:colOff>38100</xdr:colOff>
      <xdr:row>59</xdr:row>
      <xdr:rowOff>60427</xdr:rowOff>
    </xdr:to>
    <xdr:sp macro="" textlink="">
      <xdr:nvSpPr>
        <xdr:cNvPr id="819" name="楕円 818"/>
        <xdr:cNvSpPr/>
      </xdr:nvSpPr>
      <xdr:spPr>
        <a:xfrm>
          <a:off x="18605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51554</xdr:rowOff>
    </xdr:from>
    <xdr:ext cx="378565" cy="259045"/>
    <xdr:sp macro="" textlink="">
      <xdr:nvSpPr>
        <xdr:cNvPr id="820" name="テキスト ボックス 819"/>
        <xdr:cNvSpPr txBox="1"/>
      </xdr:nvSpPr>
      <xdr:spPr>
        <a:xfrm>
          <a:off x="18467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5" name="直線コネクタ 844"/>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6" name="繰出金最小値テキスト"/>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7" name="直線コネクタ 846"/>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48" name="繰出金最大値テキスト"/>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9" name="直線コネクタ 848"/>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xdr:rowOff>
    </xdr:from>
    <xdr:to>
      <xdr:col>116</xdr:col>
      <xdr:colOff>63500</xdr:colOff>
      <xdr:row>74</xdr:row>
      <xdr:rowOff>13189</xdr:rowOff>
    </xdr:to>
    <xdr:cxnSp macro="">
      <xdr:nvCxnSpPr>
        <xdr:cNvPr id="850" name="直線コネクタ 849"/>
        <xdr:cNvCxnSpPr/>
      </xdr:nvCxnSpPr>
      <xdr:spPr>
        <a:xfrm flipV="1">
          <a:off x="21323300" y="1268734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51" name="繰出金平均値テキスト"/>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2" name="フローチャート: 判断 851"/>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13189</xdr:rowOff>
    </xdr:from>
    <xdr:to>
      <xdr:col>111</xdr:col>
      <xdr:colOff>177800</xdr:colOff>
      <xdr:row>74</xdr:row>
      <xdr:rowOff>82969</xdr:rowOff>
    </xdr:to>
    <xdr:cxnSp macro="">
      <xdr:nvCxnSpPr>
        <xdr:cNvPr id="853" name="直線コネクタ 852"/>
        <xdr:cNvCxnSpPr/>
      </xdr:nvCxnSpPr>
      <xdr:spPr>
        <a:xfrm flipV="1">
          <a:off x="20434300" y="12700489"/>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4" name="フローチャート: 判断 853"/>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55" name="テキスト ボックス 854"/>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82969</xdr:rowOff>
    </xdr:from>
    <xdr:to>
      <xdr:col>107</xdr:col>
      <xdr:colOff>50800</xdr:colOff>
      <xdr:row>74</xdr:row>
      <xdr:rowOff>162103</xdr:rowOff>
    </xdr:to>
    <xdr:cxnSp macro="">
      <xdr:nvCxnSpPr>
        <xdr:cNvPr id="856" name="直線コネクタ 855"/>
        <xdr:cNvCxnSpPr/>
      </xdr:nvCxnSpPr>
      <xdr:spPr>
        <a:xfrm flipV="1">
          <a:off x="19545300" y="12770269"/>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57" name="フローチャート: 判断 856"/>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58" name="テキスト ボックス 857"/>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142062</xdr:rowOff>
    </xdr:from>
    <xdr:to>
      <xdr:col>102</xdr:col>
      <xdr:colOff>114300</xdr:colOff>
      <xdr:row>74</xdr:row>
      <xdr:rowOff>162103</xdr:rowOff>
    </xdr:to>
    <xdr:cxnSp macro="">
      <xdr:nvCxnSpPr>
        <xdr:cNvPr id="859" name="直線コネクタ 858"/>
        <xdr:cNvCxnSpPr/>
      </xdr:nvCxnSpPr>
      <xdr:spPr>
        <a:xfrm>
          <a:off x="18656300" y="1282936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0" name="フローチャート: 判断 859"/>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macro="" textlink="">
      <xdr:nvSpPr>
        <xdr:cNvPr id="861" name="テキスト ボックス 860"/>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2" name="フローチャート: 判断 861"/>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3" name="テキスト ボックス 862"/>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120694</xdr:rowOff>
    </xdr:from>
    <xdr:to>
      <xdr:col>116</xdr:col>
      <xdr:colOff>114300</xdr:colOff>
      <xdr:row>74</xdr:row>
      <xdr:rowOff>50844</xdr:rowOff>
    </xdr:to>
    <xdr:sp macro="" textlink="">
      <xdr:nvSpPr>
        <xdr:cNvPr id="869" name="楕円 868"/>
        <xdr:cNvSpPr/>
      </xdr:nvSpPr>
      <xdr:spPr>
        <a:xfrm>
          <a:off x="221107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99121</xdr:rowOff>
    </xdr:from>
    <xdr:ext cx="534377" cy="259045"/>
    <xdr:sp macro="" textlink="">
      <xdr:nvSpPr>
        <xdr:cNvPr id="870" name="繰出金該当値テキスト"/>
        <xdr:cNvSpPr txBox="1"/>
      </xdr:nvSpPr>
      <xdr:spPr>
        <a:xfrm>
          <a:off x="22212300" y="126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133839</xdr:rowOff>
    </xdr:from>
    <xdr:to>
      <xdr:col>112</xdr:col>
      <xdr:colOff>38100</xdr:colOff>
      <xdr:row>74</xdr:row>
      <xdr:rowOff>63989</xdr:rowOff>
    </xdr:to>
    <xdr:sp macro="" textlink="">
      <xdr:nvSpPr>
        <xdr:cNvPr id="871" name="楕円 870"/>
        <xdr:cNvSpPr/>
      </xdr:nvSpPr>
      <xdr:spPr>
        <a:xfrm>
          <a:off x="21272500" y="126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55116</xdr:rowOff>
    </xdr:from>
    <xdr:ext cx="534377" cy="259045"/>
    <xdr:sp macro="" textlink="">
      <xdr:nvSpPr>
        <xdr:cNvPr id="872" name="テキスト ボックス 871"/>
        <xdr:cNvSpPr txBox="1"/>
      </xdr:nvSpPr>
      <xdr:spPr>
        <a:xfrm>
          <a:off x="21056111" y="12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32169</xdr:rowOff>
    </xdr:from>
    <xdr:to>
      <xdr:col>107</xdr:col>
      <xdr:colOff>101600</xdr:colOff>
      <xdr:row>74</xdr:row>
      <xdr:rowOff>133769</xdr:rowOff>
    </xdr:to>
    <xdr:sp macro="" textlink="">
      <xdr:nvSpPr>
        <xdr:cNvPr id="873" name="楕円 872"/>
        <xdr:cNvSpPr/>
      </xdr:nvSpPr>
      <xdr:spPr>
        <a:xfrm>
          <a:off x="20383500" y="127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124896</xdr:rowOff>
    </xdr:from>
    <xdr:ext cx="534377" cy="259045"/>
    <xdr:sp macro="" textlink="">
      <xdr:nvSpPr>
        <xdr:cNvPr id="874" name="テキスト ボックス 873"/>
        <xdr:cNvSpPr txBox="1"/>
      </xdr:nvSpPr>
      <xdr:spPr>
        <a:xfrm>
          <a:off x="20167111" y="128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111303</xdr:rowOff>
    </xdr:from>
    <xdr:to>
      <xdr:col>102</xdr:col>
      <xdr:colOff>165100</xdr:colOff>
      <xdr:row>75</xdr:row>
      <xdr:rowOff>41453</xdr:rowOff>
    </xdr:to>
    <xdr:sp macro="" textlink="">
      <xdr:nvSpPr>
        <xdr:cNvPr id="875" name="楕円 874"/>
        <xdr:cNvSpPr/>
      </xdr:nvSpPr>
      <xdr:spPr>
        <a:xfrm>
          <a:off x="19494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32580</xdr:rowOff>
    </xdr:from>
    <xdr:ext cx="534377" cy="259045"/>
    <xdr:sp macro="" textlink="">
      <xdr:nvSpPr>
        <xdr:cNvPr id="876" name="テキスト ボックス 875"/>
        <xdr:cNvSpPr txBox="1"/>
      </xdr:nvSpPr>
      <xdr:spPr>
        <a:xfrm>
          <a:off x="19278111" y="128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91262</xdr:rowOff>
    </xdr:from>
    <xdr:to>
      <xdr:col>98</xdr:col>
      <xdr:colOff>38100</xdr:colOff>
      <xdr:row>75</xdr:row>
      <xdr:rowOff>21412</xdr:rowOff>
    </xdr:to>
    <xdr:sp macro="" textlink="">
      <xdr:nvSpPr>
        <xdr:cNvPr id="877" name="楕円 876"/>
        <xdr:cNvSpPr/>
      </xdr:nvSpPr>
      <xdr:spPr>
        <a:xfrm>
          <a:off x="18605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12539</xdr:rowOff>
    </xdr:from>
    <xdr:ext cx="534377" cy="259045"/>
    <xdr:sp macro="" textlink="">
      <xdr:nvSpPr>
        <xdr:cNvPr id="878" name="テキスト ボックス 877"/>
        <xdr:cNvSpPr txBox="1"/>
      </xdr:nvSpPr>
      <xdr:spPr>
        <a:xfrm>
          <a:off x="18389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歳入決算総額は住民一人当たり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770,964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729,386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円）、歳出決算総額は住民一人当たり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734,248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698,738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62,658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74,688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している。経常的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費用では、自立支援給付費事業が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26,777</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千円、こども医療費が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9,046</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また新規の事業として、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生活・暮らし支援特別給付金事業：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177,800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千円や低所得世帯重点支援臨時給付金事業：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46,900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も実施している。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〇普通建設事業費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87,689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120,886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円と大きく増加している。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要因として、建築価格の高騰のほか、五十崎小学校プール改修工事：</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64,020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千円・上町児童公園改修事業：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30,000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千円を新規で行ったこと、町道の整備費用の増加（約</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億円）などがあげられる。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積立金　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41,661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円から令和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29,156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している。要因として、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年度は交付税の増加などもあり余剰金の一部を基金に積立を行うことができていたが、令和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年度は余剰金が少なかったことで積立の金額が少なかったためである。（例　公共施設整備基金：▲</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99,988</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千円（令和４年度：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100,555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千円→令和５年度：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567</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千円）←利息のみの積立、地域振興基金：▲</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139,916</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455,915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315,999</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千円）←合併特例債の借入額と利息のみの積立）</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15,081
15,011
299.43
11,626,913
11,073,202
343,824
6,697,898
7,752,743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35</xdr:row>
      <xdr:rowOff>145034</xdr:rowOff>
    </xdr:to>
    <xdr:cxnSp macro="">
      <xdr:nvCxnSpPr>
        <xdr:cNvPr id="61" name="直線コネクタ 60"/>
        <xdr:cNvCxnSpPr/>
      </xdr:nvCxnSpPr>
      <xdr:spPr>
        <a:xfrm>
          <a:off x="3797300" y="6143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35</xdr:row>
      <xdr:rowOff>150749</xdr:rowOff>
    </xdr:to>
    <xdr:cxnSp macro="">
      <xdr:nvCxnSpPr>
        <xdr:cNvPr id="64" name="直線コネクタ 63"/>
        <xdr:cNvCxnSpPr/>
      </xdr:nvCxnSpPr>
      <xdr:spPr>
        <a:xfrm flipV="1">
          <a:off x="2908300" y="614349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150749</xdr:rowOff>
    </xdr:from>
    <xdr:to>
      <xdr:col>15</xdr:col>
      <xdr:colOff>50800</xdr:colOff>
      <xdr:row>36</xdr:row>
      <xdr:rowOff>90551</xdr:rowOff>
    </xdr:to>
    <xdr:cxnSp macro="">
      <xdr:nvCxnSpPr>
        <xdr:cNvPr id="67" name="直線コネクタ 66"/>
        <xdr:cNvCxnSpPr/>
      </xdr:nvCxnSpPr>
      <xdr:spPr>
        <a:xfrm flipV="1">
          <a:off x="2019300" y="6151499"/>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75692</xdr:rowOff>
    </xdr:from>
    <xdr:to>
      <xdr:col>10</xdr:col>
      <xdr:colOff>114300</xdr:colOff>
      <xdr:row>36</xdr:row>
      <xdr:rowOff>90551</xdr:rowOff>
    </xdr:to>
    <xdr:cxnSp macro="">
      <xdr:nvCxnSpPr>
        <xdr:cNvPr id="70" name="直線コネクタ 69"/>
        <xdr:cNvCxnSpPr/>
      </xdr:nvCxnSpPr>
      <xdr:spPr>
        <a:xfrm>
          <a:off x="1130300" y="624789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94234</xdr:rowOff>
    </xdr:from>
    <xdr:to>
      <xdr:col>24</xdr:col>
      <xdr:colOff>114300</xdr:colOff>
      <xdr:row>36</xdr:row>
      <xdr:rowOff>24384</xdr:rowOff>
    </xdr:to>
    <xdr:sp macro="" textlink="">
      <xdr:nvSpPr>
        <xdr:cNvPr id="80" name="楕円 79"/>
        <xdr:cNvSpPr/>
      </xdr:nvSpPr>
      <xdr:spPr>
        <a:xfrm>
          <a:off x="4584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72661</xdr:rowOff>
    </xdr:from>
    <xdr:ext cx="469744" cy="259045"/>
    <xdr:sp macro="" textlink="">
      <xdr:nvSpPr>
        <xdr:cNvPr id="81" name="議会費該当値テキスト"/>
        <xdr:cNvSpPr txBox="1"/>
      </xdr:nvSpPr>
      <xdr:spPr>
        <a:xfrm>
          <a:off x="4686300"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91948</xdr:rowOff>
    </xdr:from>
    <xdr:to>
      <xdr:col>20</xdr:col>
      <xdr:colOff>38100</xdr:colOff>
      <xdr:row>36</xdr:row>
      <xdr:rowOff>22098</xdr:rowOff>
    </xdr:to>
    <xdr:sp macro="" textlink="">
      <xdr:nvSpPr>
        <xdr:cNvPr id="82" name="楕円 81"/>
        <xdr:cNvSpPr/>
      </xdr:nvSpPr>
      <xdr:spPr>
        <a:xfrm>
          <a:off x="3746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13225</xdr:rowOff>
    </xdr:from>
    <xdr:ext cx="469744" cy="259045"/>
    <xdr:sp macro="" textlink="">
      <xdr:nvSpPr>
        <xdr:cNvPr id="83" name="テキスト ボックス 82"/>
        <xdr:cNvSpPr txBox="1"/>
      </xdr:nvSpPr>
      <xdr:spPr>
        <a:xfrm>
          <a:off x="3562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99949</xdr:rowOff>
    </xdr:from>
    <xdr:to>
      <xdr:col>15</xdr:col>
      <xdr:colOff>101600</xdr:colOff>
      <xdr:row>36</xdr:row>
      <xdr:rowOff>30099</xdr:rowOff>
    </xdr:to>
    <xdr:sp macro="" textlink="">
      <xdr:nvSpPr>
        <xdr:cNvPr id="84" name="楕円 83"/>
        <xdr:cNvSpPr/>
      </xdr:nvSpPr>
      <xdr:spPr>
        <a:xfrm>
          <a:off x="2857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21226</xdr:rowOff>
    </xdr:from>
    <xdr:ext cx="469744" cy="259045"/>
    <xdr:sp macro="" textlink="">
      <xdr:nvSpPr>
        <xdr:cNvPr id="85" name="テキスト ボックス 84"/>
        <xdr:cNvSpPr txBox="1"/>
      </xdr:nvSpPr>
      <xdr:spPr>
        <a:xfrm>
          <a:off x="2673428" y="61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39751</xdr:rowOff>
    </xdr:from>
    <xdr:to>
      <xdr:col>10</xdr:col>
      <xdr:colOff>165100</xdr:colOff>
      <xdr:row>36</xdr:row>
      <xdr:rowOff>141351</xdr:rowOff>
    </xdr:to>
    <xdr:sp macro="" textlink="">
      <xdr:nvSpPr>
        <xdr:cNvPr id="86" name="楕円 85"/>
        <xdr:cNvSpPr/>
      </xdr:nvSpPr>
      <xdr:spPr>
        <a:xfrm>
          <a:off x="1968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132478</xdr:rowOff>
    </xdr:from>
    <xdr:ext cx="469744" cy="259045"/>
    <xdr:sp macro="" textlink="">
      <xdr:nvSpPr>
        <xdr:cNvPr id="87" name="テキスト ボックス 86"/>
        <xdr:cNvSpPr txBox="1"/>
      </xdr:nvSpPr>
      <xdr:spPr>
        <a:xfrm>
          <a:off x="1784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88" name="楕円 87"/>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macro="" textlink="">
      <xdr:nvSpPr>
        <xdr:cNvPr id="89" name="テキスト ボックス 88"/>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45627</xdr:rowOff>
    </xdr:from>
    <xdr:to>
      <xdr:col>24</xdr:col>
      <xdr:colOff>63500</xdr:colOff>
      <xdr:row>59</xdr:row>
      <xdr:rowOff>97056</xdr:rowOff>
    </xdr:to>
    <xdr:cxnSp macro="">
      <xdr:nvCxnSpPr>
        <xdr:cNvPr id="121" name="直線コネクタ 120"/>
        <xdr:cNvCxnSpPr/>
      </xdr:nvCxnSpPr>
      <xdr:spPr>
        <a:xfrm>
          <a:off x="3797300" y="10161177"/>
          <a:ext cx="838200" cy="5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96658</xdr:rowOff>
    </xdr:from>
    <xdr:to>
      <xdr:col>19</xdr:col>
      <xdr:colOff>177800</xdr:colOff>
      <xdr:row>59</xdr:row>
      <xdr:rowOff>45627</xdr:rowOff>
    </xdr:to>
    <xdr:cxnSp macro="">
      <xdr:nvCxnSpPr>
        <xdr:cNvPr id="124" name="直線コネクタ 123"/>
        <xdr:cNvCxnSpPr/>
      </xdr:nvCxnSpPr>
      <xdr:spPr>
        <a:xfrm>
          <a:off x="2908300" y="10040758"/>
          <a:ext cx="889000" cy="1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148253</xdr:rowOff>
    </xdr:from>
    <xdr:to>
      <xdr:col>15</xdr:col>
      <xdr:colOff>50800</xdr:colOff>
      <xdr:row>58</xdr:row>
      <xdr:rowOff>96658</xdr:rowOff>
    </xdr:to>
    <xdr:cxnSp macro="">
      <xdr:nvCxnSpPr>
        <xdr:cNvPr id="127" name="直線コネクタ 126"/>
        <xdr:cNvCxnSpPr/>
      </xdr:nvCxnSpPr>
      <xdr:spPr>
        <a:xfrm>
          <a:off x="2019300" y="9920903"/>
          <a:ext cx="889000" cy="1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148253</xdr:rowOff>
    </xdr:from>
    <xdr:to>
      <xdr:col>10</xdr:col>
      <xdr:colOff>114300</xdr:colOff>
      <xdr:row>59</xdr:row>
      <xdr:rowOff>126157</xdr:rowOff>
    </xdr:to>
    <xdr:cxnSp macro="">
      <xdr:nvCxnSpPr>
        <xdr:cNvPr id="130" name="直線コネクタ 129"/>
        <xdr:cNvCxnSpPr/>
      </xdr:nvCxnSpPr>
      <xdr:spPr>
        <a:xfrm flipV="1">
          <a:off x="1130300" y="9920903"/>
          <a:ext cx="889000" cy="3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46256</xdr:rowOff>
    </xdr:from>
    <xdr:to>
      <xdr:col>24</xdr:col>
      <xdr:colOff>114300</xdr:colOff>
      <xdr:row>59</xdr:row>
      <xdr:rowOff>147856</xdr:rowOff>
    </xdr:to>
    <xdr:sp macro="" textlink="">
      <xdr:nvSpPr>
        <xdr:cNvPr id="140" name="楕円 139"/>
        <xdr:cNvSpPr/>
      </xdr:nvSpPr>
      <xdr:spPr>
        <a:xfrm>
          <a:off x="4584700" y="101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132633</xdr:rowOff>
    </xdr:from>
    <xdr:ext cx="599010" cy="259045"/>
    <xdr:sp macro="" textlink="">
      <xdr:nvSpPr>
        <xdr:cNvPr id="141" name="総務費該当値テキスト"/>
        <xdr:cNvSpPr txBox="1"/>
      </xdr:nvSpPr>
      <xdr:spPr>
        <a:xfrm>
          <a:off x="4686300" y="1007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166277</xdr:rowOff>
    </xdr:from>
    <xdr:to>
      <xdr:col>20</xdr:col>
      <xdr:colOff>38100</xdr:colOff>
      <xdr:row>59</xdr:row>
      <xdr:rowOff>96427</xdr:rowOff>
    </xdr:to>
    <xdr:sp macro="" textlink="">
      <xdr:nvSpPr>
        <xdr:cNvPr id="142" name="楕円 141"/>
        <xdr:cNvSpPr/>
      </xdr:nvSpPr>
      <xdr:spPr>
        <a:xfrm>
          <a:off x="3746500" y="101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87554</xdr:rowOff>
    </xdr:from>
    <xdr:ext cx="599010" cy="259045"/>
    <xdr:sp macro="" textlink="">
      <xdr:nvSpPr>
        <xdr:cNvPr id="143" name="テキスト ボックス 142"/>
        <xdr:cNvSpPr txBox="1"/>
      </xdr:nvSpPr>
      <xdr:spPr>
        <a:xfrm>
          <a:off x="3497795" y="1020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45858</xdr:rowOff>
    </xdr:from>
    <xdr:to>
      <xdr:col>15</xdr:col>
      <xdr:colOff>101600</xdr:colOff>
      <xdr:row>58</xdr:row>
      <xdr:rowOff>147458</xdr:rowOff>
    </xdr:to>
    <xdr:sp macro="" textlink="">
      <xdr:nvSpPr>
        <xdr:cNvPr id="144" name="楕円 143"/>
        <xdr:cNvSpPr/>
      </xdr:nvSpPr>
      <xdr:spPr>
        <a:xfrm>
          <a:off x="2857500" y="99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138585</xdr:rowOff>
    </xdr:from>
    <xdr:ext cx="599010" cy="259045"/>
    <xdr:sp macro="" textlink="">
      <xdr:nvSpPr>
        <xdr:cNvPr id="145" name="テキスト ボックス 144"/>
        <xdr:cNvSpPr txBox="1"/>
      </xdr:nvSpPr>
      <xdr:spPr>
        <a:xfrm>
          <a:off x="2608795" y="100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97453</xdr:rowOff>
    </xdr:from>
    <xdr:to>
      <xdr:col>10</xdr:col>
      <xdr:colOff>165100</xdr:colOff>
      <xdr:row>58</xdr:row>
      <xdr:rowOff>27603</xdr:rowOff>
    </xdr:to>
    <xdr:sp macro="" textlink="">
      <xdr:nvSpPr>
        <xdr:cNvPr id="146" name="楕円 145"/>
        <xdr:cNvSpPr/>
      </xdr:nvSpPr>
      <xdr:spPr>
        <a:xfrm>
          <a:off x="1968500" y="98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18730</xdr:rowOff>
    </xdr:from>
    <xdr:ext cx="599010" cy="259045"/>
    <xdr:sp macro="" textlink="">
      <xdr:nvSpPr>
        <xdr:cNvPr id="147" name="テキスト ボックス 146"/>
        <xdr:cNvSpPr txBox="1"/>
      </xdr:nvSpPr>
      <xdr:spPr>
        <a:xfrm>
          <a:off x="1719795" y="996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75357</xdr:rowOff>
    </xdr:from>
    <xdr:to>
      <xdr:col>6</xdr:col>
      <xdr:colOff>38100</xdr:colOff>
      <xdr:row>60</xdr:row>
      <xdr:rowOff>5507</xdr:rowOff>
    </xdr:to>
    <xdr:sp macro="" textlink="">
      <xdr:nvSpPr>
        <xdr:cNvPr id="148" name="楕円 147"/>
        <xdr:cNvSpPr/>
      </xdr:nvSpPr>
      <xdr:spPr>
        <a:xfrm>
          <a:off x="1079500" y="101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168084</xdr:rowOff>
    </xdr:from>
    <xdr:ext cx="534377" cy="259045"/>
    <xdr:sp macro="" textlink="">
      <xdr:nvSpPr>
        <xdr:cNvPr id="149" name="テキスト ボックス 148"/>
        <xdr:cNvSpPr txBox="1"/>
      </xdr:nvSpPr>
      <xdr:spPr>
        <a:xfrm>
          <a:off x="863111" y="102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19099</xdr:rowOff>
    </xdr:from>
    <xdr:to>
      <xdr:col>24</xdr:col>
      <xdr:colOff>63500</xdr:colOff>
      <xdr:row>75</xdr:row>
      <xdr:rowOff>53546</xdr:rowOff>
    </xdr:to>
    <xdr:cxnSp macro="">
      <xdr:nvCxnSpPr>
        <xdr:cNvPr id="183" name="直線コネクタ 182"/>
        <xdr:cNvCxnSpPr/>
      </xdr:nvCxnSpPr>
      <xdr:spPr>
        <a:xfrm flipV="1">
          <a:off x="3797300" y="12706399"/>
          <a:ext cx="838200" cy="20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macro="" textlink="">
      <xdr:nvSpPr>
        <xdr:cNvPr id="184" name="民生費平均値テキスト"/>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53546</xdr:rowOff>
    </xdr:from>
    <xdr:to>
      <xdr:col>19</xdr:col>
      <xdr:colOff>177800</xdr:colOff>
      <xdr:row>75</xdr:row>
      <xdr:rowOff>60990</xdr:rowOff>
    </xdr:to>
    <xdr:cxnSp macro="">
      <xdr:nvCxnSpPr>
        <xdr:cNvPr id="186" name="直線コネクタ 185"/>
        <xdr:cNvCxnSpPr/>
      </xdr:nvCxnSpPr>
      <xdr:spPr>
        <a:xfrm flipV="1">
          <a:off x="2908300" y="12912296"/>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8" name="テキスト ボックス 187"/>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60990</xdr:rowOff>
    </xdr:from>
    <xdr:to>
      <xdr:col>15</xdr:col>
      <xdr:colOff>50800</xdr:colOff>
      <xdr:row>78</xdr:row>
      <xdr:rowOff>27515</xdr:rowOff>
    </xdr:to>
    <xdr:cxnSp macro="">
      <xdr:nvCxnSpPr>
        <xdr:cNvPr id="189" name="直線コネクタ 188"/>
        <xdr:cNvCxnSpPr/>
      </xdr:nvCxnSpPr>
      <xdr:spPr>
        <a:xfrm flipV="1">
          <a:off x="2019300" y="12919740"/>
          <a:ext cx="889000" cy="48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27515</xdr:rowOff>
    </xdr:from>
    <xdr:to>
      <xdr:col>10</xdr:col>
      <xdr:colOff>114300</xdr:colOff>
      <xdr:row>78</xdr:row>
      <xdr:rowOff>38274</xdr:rowOff>
    </xdr:to>
    <xdr:cxnSp macro="">
      <xdr:nvCxnSpPr>
        <xdr:cNvPr id="192" name="直線コネクタ 191"/>
        <xdr:cNvCxnSpPr/>
      </xdr:nvCxnSpPr>
      <xdr:spPr>
        <a:xfrm flipV="1">
          <a:off x="1130300" y="13400615"/>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139749</xdr:rowOff>
    </xdr:from>
    <xdr:to>
      <xdr:col>24</xdr:col>
      <xdr:colOff>114300</xdr:colOff>
      <xdr:row>74</xdr:row>
      <xdr:rowOff>69899</xdr:rowOff>
    </xdr:to>
    <xdr:sp macro="" textlink="">
      <xdr:nvSpPr>
        <xdr:cNvPr id="202" name="楕円 201"/>
        <xdr:cNvSpPr/>
      </xdr:nvSpPr>
      <xdr:spPr>
        <a:xfrm>
          <a:off x="4584700" y="126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118176</xdr:rowOff>
    </xdr:from>
    <xdr:ext cx="599010" cy="259045"/>
    <xdr:sp macro="" textlink="">
      <xdr:nvSpPr>
        <xdr:cNvPr id="203" name="民生費該当値テキスト"/>
        <xdr:cNvSpPr txBox="1"/>
      </xdr:nvSpPr>
      <xdr:spPr>
        <a:xfrm>
          <a:off x="4686300" y="126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2746</xdr:rowOff>
    </xdr:from>
    <xdr:to>
      <xdr:col>20</xdr:col>
      <xdr:colOff>38100</xdr:colOff>
      <xdr:row>75</xdr:row>
      <xdr:rowOff>104346</xdr:rowOff>
    </xdr:to>
    <xdr:sp macro="" textlink="">
      <xdr:nvSpPr>
        <xdr:cNvPr id="204" name="楕円 203"/>
        <xdr:cNvSpPr/>
      </xdr:nvSpPr>
      <xdr:spPr>
        <a:xfrm>
          <a:off x="3746500" y="128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95473</xdr:rowOff>
    </xdr:from>
    <xdr:ext cx="599010" cy="259045"/>
    <xdr:sp macro="" textlink="">
      <xdr:nvSpPr>
        <xdr:cNvPr id="205" name="テキスト ボックス 204"/>
        <xdr:cNvSpPr txBox="1"/>
      </xdr:nvSpPr>
      <xdr:spPr>
        <a:xfrm>
          <a:off x="3497795" y="1295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10190</xdr:rowOff>
    </xdr:from>
    <xdr:to>
      <xdr:col>15</xdr:col>
      <xdr:colOff>101600</xdr:colOff>
      <xdr:row>75</xdr:row>
      <xdr:rowOff>111790</xdr:rowOff>
    </xdr:to>
    <xdr:sp macro="" textlink="">
      <xdr:nvSpPr>
        <xdr:cNvPr id="206" name="楕円 205"/>
        <xdr:cNvSpPr/>
      </xdr:nvSpPr>
      <xdr:spPr>
        <a:xfrm>
          <a:off x="2857500" y="128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102917</xdr:rowOff>
    </xdr:from>
    <xdr:ext cx="599010" cy="259045"/>
    <xdr:sp macro="" textlink="">
      <xdr:nvSpPr>
        <xdr:cNvPr id="207" name="テキスト ボックス 206"/>
        <xdr:cNvSpPr txBox="1"/>
      </xdr:nvSpPr>
      <xdr:spPr>
        <a:xfrm>
          <a:off x="2608795" y="1296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148165</xdr:rowOff>
    </xdr:from>
    <xdr:to>
      <xdr:col>10</xdr:col>
      <xdr:colOff>165100</xdr:colOff>
      <xdr:row>78</xdr:row>
      <xdr:rowOff>78315</xdr:rowOff>
    </xdr:to>
    <xdr:sp macro="" textlink="">
      <xdr:nvSpPr>
        <xdr:cNvPr id="208" name="楕円 207"/>
        <xdr:cNvSpPr/>
      </xdr:nvSpPr>
      <xdr:spPr>
        <a:xfrm>
          <a:off x="1968500" y="133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69442</xdr:rowOff>
    </xdr:from>
    <xdr:ext cx="599010" cy="259045"/>
    <xdr:sp macro="" textlink="">
      <xdr:nvSpPr>
        <xdr:cNvPr id="209" name="テキスト ボックス 208"/>
        <xdr:cNvSpPr txBox="1"/>
      </xdr:nvSpPr>
      <xdr:spPr>
        <a:xfrm>
          <a:off x="1719795" y="134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158924</xdr:rowOff>
    </xdr:from>
    <xdr:to>
      <xdr:col>6</xdr:col>
      <xdr:colOff>38100</xdr:colOff>
      <xdr:row>78</xdr:row>
      <xdr:rowOff>89074</xdr:rowOff>
    </xdr:to>
    <xdr:sp macro="" textlink="">
      <xdr:nvSpPr>
        <xdr:cNvPr id="210" name="楕円 209"/>
        <xdr:cNvSpPr/>
      </xdr:nvSpPr>
      <xdr:spPr>
        <a:xfrm>
          <a:off x="1079500" y="133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80201</xdr:rowOff>
    </xdr:from>
    <xdr:ext cx="599010" cy="259045"/>
    <xdr:sp macro="" textlink="">
      <xdr:nvSpPr>
        <xdr:cNvPr id="211" name="テキスト ボックス 210"/>
        <xdr:cNvSpPr txBox="1"/>
      </xdr:nvSpPr>
      <xdr:spPr>
        <a:xfrm>
          <a:off x="830795" y="1345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119520</xdr:rowOff>
    </xdr:from>
    <xdr:to>
      <xdr:col>24</xdr:col>
      <xdr:colOff>63500</xdr:colOff>
      <xdr:row>96</xdr:row>
      <xdr:rowOff>152133</xdr:rowOff>
    </xdr:to>
    <xdr:cxnSp macro="">
      <xdr:nvCxnSpPr>
        <xdr:cNvPr id="241" name="直線コネクタ 240"/>
        <xdr:cNvCxnSpPr/>
      </xdr:nvCxnSpPr>
      <xdr:spPr>
        <a:xfrm>
          <a:off x="3797300" y="16578720"/>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119520</xdr:rowOff>
    </xdr:from>
    <xdr:to>
      <xdr:col>19</xdr:col>
      <xdr:colOff>177800</xdr:colOff>
      <xdr:row>96</xdr:row>
      <xdr:rowOff>150304</xdr:rowOff>
    </xdr:to>
    <xdr:cxnSp macro="">
      <xdr:nvCxnSpPr>
        <xdr:cNvPr id="244" name="直線コネクタ 243"/>
        <xdr:cNvCxnSpPr/>
      </xdr:nvCxnSpPr>
      <xdr:spPr>
        <a:xfrm flipV="1">
          <a:off x="2908300" y="16578720"/>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150304</xdr:rowOff>
    </xdr:from>
    <xdr:to>
      <xdr:col>15</xdr:col>
      <xdr:colOff>50800</xdr:colOff>
      <xdr:row>97</xdr:row>
      <xdr:rowOff>74549</xdr:rowOff>
    </xdr:to>
    <xdr:cxnSp macro="">
      <xdr:nvCxnSpPr>
        <xdr:cNvPr id="247" name="直線コネクタ 246"/>
        <xdr:cNvCxnSpPr/>
      </xdr:nvCxnSpPr>
      <xdr:spPr>
        <a:xfrm flipV="1">
          <a:off x="2019300" y="16609504"/>
          <a:ext cx="889000" cy="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74549</xdr:rowOff>
    </xdr:from>
    <xdr:to>
      <xdr:col>10</xdr:col>
      <xdr:colOff>114300</xdr:colOff>
      <xdr:row>97</xdr:row>
      <xdr:rowOff>154000</xdr:rowOff>
    </xdr:to>
    <xdr:cxnSp macro="">
      <xdr:nvCxnSpPr>
        <xdr:cNvPr id="250" name="直線コネクタ 249"/>
        <xdr:cNvCxnSpPr/>
      </xdr:nvCxnSpPr>
      <xdr:spPr>
        <a:xfrm flipV="1">
          <a:off x="1130300" y="16705199"/>
          <a:ext cx="889000" cy="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101333</xdr:rowOff>
    </xdr:from>
    <xdr:to>
      <xdr:col>24</xdr:col>
      <xdr:colOff>114300</xdr:colOff>
      <xdr:row>97</xdr:row>
      <xdr:rowOff>31483</xdr:rowOff>
    </xdr:to>
    <xdr:sp macro="" textlink="">
      <xdr:nvSpPr>
        <xdr:cNvPr id="260" name="楕円 259"/>
        <xdr:cNvSpPr/>
      </xdr:nvSpPr>
      <xdr:spPr>
        <a:xfrm>
          <a:off x="4584700" y="165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79760</xdr:rowOff>
    </xdr:from>
    <xdr:ext cx="534377" cy="259045"/>
    <xdr:sp macro="" textlink="">
      <xdr:nvSpPr>
        <xdr:cNvPr id="261" name="衛生費該当値テキスト"/>
        <xdr:cNvSpPr txBox="1"/>
      </xdr:nvSpPr>
      <xdr:spPr>
        <a:xfrm>
          <a:off x="4686300" y="165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68720</xdr:rowOff>
    </xdr:from>
    <xdr:to>
      <xdr:col>20</xdr:col>
      <xdr:colOff>38100</xdr:colOff>
      <xdr:row>96</xdr:row>
      <xdr:rowOff>170320</xdr:rowOff>
    </xdr:to>
    <xdr:sp macro="" textlink="">
      <xdr:nvSpPr>
        <xdr:cNvPr id="262" name="楕円 261"/>
        <xdr:cNvSpPr/>
      </xdr:nvSpPr>
      <xdr:spPr>
        <a:xfrm>
          <a:off x="3746500" y="165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161447</xdr:rowOff>
    </xdr:from>
    <xdr:ext cx="534377" cy="259045"/>
    <xdr:sp macro="" textlink="">
      <xdr:nvSpPr>
        <xdr:cNvPr id="263" name="テキスト ボックス 262"/>
        <xdr:cNvSpPr txBox="1"/>
      </xdr:nvSpPr>
      <xdr:spPr>
        <a:xfrm>
          <a:off x="3530111" y="166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99504</xdr:rowOff>
    </xdr:from>
    <xdr:to>
      <xdr:col>15</xdr:col>
      <xdr:colOff>101600</xdr:colOff>
      <xdr:row>97</xdr:row>
      <xdr:rowOff>29654</xdr:rowOff>
    </xdr:to>
    <xdr:sp macro="" textlink="">
      <xdr:nvSpPr>
        <xdr:cNvPr id="264" name="楕円 263"/>
        <xdr:cNvSpPr/>
      </xdr:nvSpPr>
      <xdr:spPr>
        <a:xfrm>
          <a:off x="2857500" y="165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20781</xdr:rowOff>
    </xdr:from>
    <xdr:ext cx="534377" cy="259045"/>
    <xdr:sp macro="" textlink="">
      <xdr:nvSpPr>
        <xdr:cNvPr id="265" name="テキスト ボックス 264"/>
        <xdr:cNvSpPr txBox="1"/>
      </xdr:nvSpPr>
      <xdr:spPr>
        <a:xfrm>
          <a:off x="2641111" y="166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23749</xdr:rowOff>
    </xdr:from>
    <xdr:to>
      <xdr:col>10</xdr:col>
      <xdr:colOff>165100</xdr:colOff>
      <xdr:row>97</xdr:row>
      <xdr:rowOff>125349</xdr:rowOff>
    </xdr:to>
    <xdr:sp macro="" textlink="">
      <xdr:nvSpPr>
        <xdr:cNvPr id="266" name="楕円 265"/>
        <xdr:cNvSpPr/>
      </xdr:nvSpPr>
      <xdr:spPr>
        <a:xfrm>
          <a:off x="1968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116476</xdr:rowOff>
    </xdr:from>
    <xdr:ext cx="534377" cy="259045"/>
    <xdr:sp macro="" textlink="">
      <xdr:nvSpPr>
        <xdr:cNvPr id="267" name="テキスト ボックス 266"/>
        <xdr:cNvSpPr txBox="1"/>
      </xdr:nvSpPr>
      <xdr:spPr>
        <a:xfrm>
          <a:off x="1752111" y="167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103200</xdr:rowOff>
    </xdr:from>
    <xdr:to>
      <xdr:col>6</xdr:col>
      <xdr:colOff>38100</xdr:colOff>
      <xdr:row>98</xdr:row>
      <xdr:rowOff>33350</xdr:rowOff>
    </xdr:to>
    <xdr:sp macro="" textlink="">
      <xdr:nvSpPr>
        <xdr:cNvPr id="268" name="楕円 267"/>
        <xdr:cNvSpPr/>
      </xdr:nvSpPr>
      <xdr:spPr>
        <a:xfrm>
          <a:off x="1079500" y="167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24477</xdr:rowOff>
    </xdr:from>
    <xdr:ext cx="534377" cy="259045"/>
    <xdr:sp macro="" textlink="">
      <xdr:nvSpPr>
        <xdr:cNvPr id="269" name="テキスト ボックス 268"/>
        <xdr:cNvSpPr txBox="1"/>
      </xdr:nvSpPr>
      <xdr:spPr>
        <a:xfrm>
          <a:off x="863111" y="168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167767</xdr:rowOff>
    </xdr:from>
    <xdr:to>
      <xdr:col>55</xdr:col>
      <xdr:colOff>0</xdr:colOff>
      <xdr:row>58</xdr:row>
      <xdr:rowOff>23114</xdr:rowOff>
    </xdr:to>
    <xdr:cxnSp macro="">
      <xdr:nvCxnSpPr>
        <xdr:cNvPr id="358" name="直線コネクタ 357"/>
        <xdr:cNvCxnSpPr/>
      </xdr:nvCxnSpPr>
      <xdr:spPr>
        <a:xfrm flipV="1">
          <a:off x="9639300" y="9940417"/>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166548</xdr:rowOff>
    </xdr:from>
    <xdr:to>
      <xdr:col>50</xdr:col>
      <xdr:colOff>114300</xdr:colOff>
      <xdr:row>58</xdr:row>
      <xdr:rowOff>23114</xdr:rowOff>
    </xdr:to>
    <xdr:cxnSp macro="">
      <xdr:nvCxnSpPr>
        <xdr:cNvPr id="361" name="直線コネクタ 360"/>
        <xdr:cNvCxnSpPr/>
      </xdr:nvCxnSpPr>
      <xdr:spPr>
        <a:xfrm>
          <a:off x="8750300" y="9939198"/>
          <a:ext cx="8890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129222</xdr:rowOff>
    </xdr:from>
    <xdr:to>
      <xdr:col>45</xdr:col>
      <xdr:colOff>177800</xdr:colOff>
      <xdr:row>57</xdr:row>
      <xdr:rowOff>166548</xdr:rowOff>
    </xdr:to>
    <xdr:cxnSp macro="">
      <xdr:nvCxnSpPr>
        <xdr:cNvPr id="364" name="直線コネクタ 363"/>
        <xdr:cNvCxnSpPr/>
      </xdr:nvCxnSpPr>
      <xdr:spPr>
        <a:xfrm>
          <a:off x="7861300" y="9901872"/>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116739</xdr:rowOff>
    </xdr:from>
    <xdr:to>
      <xdr:col>41</xdr:col>
      <xdr:colOff>50800</xdr:colOff>
      <xdr:row>57</xdr:row>
      <xdr:rowOff>129222</xdr:rowOff>
    </xdr:to>
    <xdr:cxnSp macro="">
      <xdr:nvCxnSpPr>
        <xdr:cNvPr id="367" name="直線コネクタ 366"/>
        <xdr:cNvCxnSpPr/>
      </xdr:nvCxnSpPr>
      <xdr:spPr>
        <a:xfrm>
          <a:off x="6972300" y="9889389"/>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116967</xdr:rowOff>
    </xdr:from>
    <xdr:to>
      <xdr:col>55</xdr:col>
      <xdr:colOff>50800</xdr:colOff>
      <xdr:row>58</xdr:row>
      <xdr:rowOff>47117</xdr:rowOff>
    </xdr:to>
    <xdr:sp macro="" textlink="">
      <xdr:nvSpPr>
        <xdr:cNvPr id="377" name="楕円 376"/>
        <xdr:cNvSpPr/>
      </xdr:nvSpPr>
      <xdr:spPr>
        <a:xfrm>
          <a:off x="10426700" y="98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95394</xdr:rowOff>
    </xdr:from>
    <xdr:ext cx="534377" cy="259045"/>
    <xdr:sp macro="" textlink="">
      <xdr:nvSpPr>
        <xdr:cNvPr id="378" name="農林水産業費該当値テキスト"/>
        <xdr:cNvSpPr txBox="1"/>
      </xdr:nvSpPr>
      <xdr:spPr>
        <a:xfrm>
          <a:off x="10528300" y="98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143764</xdr:rowOff>
    </xdr:from>
    <xdr:to>
      <xdr:col>50</xdr:col>
      <xdr:colOff>165100</xdr:colOff>
      <xdr:row>58</xdr:row>
      <xdr:rowOff>73914</xdr:rowOff>
    </xdr:to>
    <xdr:sp macro="" textlink="">
      <xdr:nvSpPr>
        <xdr:cNvPr id="379" name="楕円 378"/>
        <xdr:cNvSpPr/>
      </xdr:nvSpPr>
      <xdr:spPr>
        <a:xfrm>
          <a:off x="9588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65041</xdr:rowOff>
    </xdr:from>
    <xdr:ext cx="534377" cy="259045"/>
    <xdr:sp macro="" textlink="">
      <xdr:nvSpPr>
        <xdr:cNvPr id="380" name="テキスト ボックス 379"/>
        <xdr:cNvSpPr txBox="1"/>
      </xdr:nvSpPr>
      <xdr:spPr>
        <a:xfrm>
          <a:off x="9372111"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115748</xdr:rowOff>
    </xdr:from>
    <xdr:to>
      <xdr:col>46</xdr:col>
      <xdr:colOff>38100</xdr:colOff>
      <xdr:row>58</xdr:row>
      <xdr:rowOff>45898</xdr:rowOff>
    </xdr:to>
    <xdr:sp macro="" textlink="">
      <xdr:nvSpPr>
        <xdr:cNvPr id="381" name="楕円 380"/>
        <xdr:cNvSpPr/>
      </xdr:nvSpPr>
      <xdr:spPr>
        <a:xfrm>
          <a:off x="8699500" y="98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37025</xdr:rowOff>
    </xdr:from>
    <xdr:ext cx="534377" cy="259045"/>
    <xdr:sp macro="" textlink="">
      <xdr:nvSpPr>
        <xdr:cNvPr id="382" name="テキスト ボックス 381"/>
        <xdr:cNvSpPr txBox="1"/>
      </xdr:nvSpPr>
      <xdr:spPr>
        <a:xfrm>
          <a:off x="8483111" y="99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78422</xdr:rowOff>
    </xdr:from>
    <xdr:to>
      <xdr:col>41</xdr:col>
      <xdr:colOff>101600</xdr:colOff>
      <xdr:row>58</xdr:row>
      <xdr:rowOff>8572</xdr:rowOff>
    </xdr:to>
    <xdr:sp macro="" textlink="">
      <xdr:nvSpPr>
        <xdr:cNvPr id="383" name="楕円 382"/>
        <xdr:cNvSpPr/>
      </xdr:nvSpPr>
      <xdr:spPr>
        <a:xfrm>
          <a:off x="7810500" y="9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171149</xdr:rowOff>
    </xdr:from>
    <xdr:ext cx="534377" cy="259045"/>
    <xdr:sp macro="" textlink="">
      <xdr:nvSpPr>
        <xdr:cNvPr id="384" name="テキスト ボックス 383"/>
        <xdr:cNvSpPr txBox="1"/>
      </xdr:nvSpPr>
      <xdr:spPr>
        <a:xfrm>
          <a:off x="7594111" y="99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65939</xdr:rowOff>
    </xdr:from>
    <xdr:to>
      <xdr:col>36</xdr:col>
      <xdr:colOff>165100</xdr:colOff>
      <xdr:row>57</xdr:row>
      <xdr:rowOff>167539</xdr:rowOff>
    </xdr:to>
    <xdr:sp macro="" textlink="">
      <xdr:nvSpPr>
        <xdr:cNvPr id="385" name="楕円 384"/>
        <xdr:cNvSpPr/>
      </xdr:nvSpPr>
      <xdr:spPr>
        <a:xfrm>
          <a:off x="6921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158666</xdr:rowOff>
    </xdr:from>
    <xdr:ext cx="534377" cy="259045"/>
    <xdr:sp macro="" textlink="">
      <xdr:nvSpPr>
        <xdr:cNvPr id="386" name="テキスト ボックス 385"/>
        <xdr:cNvSpPr txBox="1"/>
      </xdr:nvSpPr>
      <xdr:spPr>
        <a:xfrm>
          <a:off x="6705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109601</xdr:rowOff>
    </xdr:from>
    <xdr:to>
      <xdr:col>55</xdr:col>
      <xdr:colOff>0</xdr:colOff>
      <xdr:row>76</xdr:row>
      <xdr:rowOff>93332</xdr:rowOff>
    </xdr:to>
    <xdr:cxnSp macro="">
      <xdr:nvCxnSpPr>
        <xdr:cNvPr id="416" name="直線コネクタ 415"/>
        <xdr:cNvCxnSpPr/>
      </xdr:nvCxnSpPr>
      <xdr:spPr>
        <a:xfrm>
          <a:off x="9639300" y="12968351"/>
          <a:ext cx="8382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109601</xdr:rowOff>
    </xdr:from>
    <xdr:to>
      <xdr:col>50</xdr:col>
      <xdr:colOff>114300</xdr:colOff>
      <xdr:row>76</xdr:row>
      <xdr:rowOff>52984</xdr:rowOff>
    </xdr:to>
    <xdr:cxnSp macro="">
      <xdr:nvCxnSpPr>
        <xdr:cNvPr id="419" name="直線コネクタ 418"/>
        <xdr:cNvCxnSpPr/>
      </xdr:nvCxnSpPr>
      <xdr:spPr>
        <a:xfrm flipV="1">
          <a:off x="8750300" y="12968351"/>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52984</xdr:rowOff>
    </xdr:from>
    <xdr:to>
      <xdr:col>45</xdr:col>
      <xdr:colOff>177800</xdr:colOff>
      <xdr:row>76</xdr:row>
      <xdr:rowOff>94323</xdr:rowOff>
    </xdr:to>
    <xdr:cxnSp macro="">
      <xdr:nvCxnSpPr>
        <xdr:cNvPr id="422" name="直線コネクタ 421"/>
        <xdr:cNvCxnSpPr/>
      </xdr:nvCxnSpPr>
      <xdr:spPr>
        <a:xfrm flipV="1">
          <a:off x="7861300" y="13083184"/>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94323</xdr:rowOff>
    </xdr:from>
    <xdr:to>
      <xdr:col>41</xdr:col>
      <xdr:colOff>50800</xdr:colOff>
      <xdr:row>79</xdr:row>
      <xdr:rowOff>80035</xdr:rowOff>
    </xdr:to>
    <xdr:cxnSp macro="">
      <xdr:nvCxnSpPr>
        <xdr:cNvPr id="425" name="直線コネクタ 424"/>
        <xdr:cNvCxnSpPr/>
      </xdr:nvCxnSpPr>
      <xdr:spPr>
        <a:xfrm flipV="1">
          <a:off x="6972300" y="13124523"/>
          <a:ext cx="889000" cy="50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macro="" textlink="">
      <xdr:nvSpPr>
        <xdr:cNvPr id="427" name="テキスト ボックス 426"/>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42532</xdr:rowOff>
    </xdr:from>
    <xdr:to>
      <xdr:col>55</xdr:col>
      <xdr:colOff>50800</xdr:colOff>
      <xdr:row>76</xdr:row>
      <xdr:rowOff>144132</xdr:rowOff>
    </xdr:to>
    <xdr:sp macro="" textlink="">
      <xdr:nvSpPr>
        <xdr:cNvPr id="435" name="楕円 434"/>
        <xdr:cNvSpPr/>
      </xdr:nvSpPr>
      <xdr:spPr>
        <a:xfrm>
          <a:off x="104267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20959</xdr:rowOff>
    </xdr:from>
    <xdr:ext cx="534377" cy="259045"/>
    <xdr:sp macro="" textlink="">
      <xdr:nvSpPr>
        <xdr:cNvPr id="436" name="商工費該当値テキスト"/>
        <xdr:cNvSpPr txBox="1"/>
      </xdr:nvSpPr>
      <xdr:spPr>
        <a:xfrm>
          <a:off x="10528300" y="13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58801</xdr:rowOff>
    </xdr:from>
    <xdr:to>
      <xdr:col>50</xdr:col>
      <xdr:colOff>165100</xdr:colOff>
      <xdr:row>75</xdr:row>
      <xdr:rowOff>160401</xdr:rowOff>
    </xdr:to>
    <xdr:sp macro="" textlink="">
      <xdr:nvSpPr>
        <xdr:cNvPr id="437" name="楕円 436"/>
        <xdr:cNvSpPr/>
      </xdr:nvSpPr>
      <xdr:spPr>
        <a:xfrm>
          <a:off x="9588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151528</xdr:rowOff>
    </xdr:from>
    <xdr:ext cx="534377" cy="259045"/>
    <xdr:sp macro="" textlink="">
      <xdr:nvSpPr>
        <xdr:cNvPr id="438" name="テキスト ボックス 437"/>
        <xdr:cNvSpPr txBox="1"/>
      </xdr:nvSpPr>
      <xdr:spPr>
        <a:xfrm>
          <a:off x="9372111" y="130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2184</xdr:rowOff>
    </xdr:from>
    <xdr:to>
      <xdr:col>46</xdr:col>
      <xdr:colOff>38100</xdr:colOff>
      <xdr:row>76</xdr:row>
      <xdr:rowOff>103784</xdr:rowOff>
    </xdr:to>
    <xdr:sp macro="" textlink="">
      <xdr:nvSpPr>
        <xdr:cNvPr id="439" name="楕円 438"/>
        <xdr:cNvSpPr/>
      </xdr:nvSpPr>
      <xdr:spPr>
        <a:xfrm>
          <a:off x="8699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94911</xdr:rowOff>
    </xdr:from>
    <xdr:ext cx="534377" cy="259045"/>
    <xdr:sp macro="" textlink="">
      <xdr:nvSpPr>
        <xdr:cNvPr id="440" name="テキスト ボックス 439"/>
        <xdr:cNvSpPr txBox="1"/>
      </xdr:nvSpPr>
      <xdr:spPr>
        <a:xfrm>
          <a:off x="8483111" y="13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43523</xdr:rowOff>
    </xdr:from>
    <xdr:to>
      <xdr:col>41</xdr:col>
      <xdr:colOff>101600</xdr:colOff>
      <xdr:row>76</xdr:row>
      <xdr:rowOff>145123</xdr:rowOff>
    </xdr:to>
    <xdr:sp macro="" textlink="">
      <xdr:nvSpPr>
        <xdr:cNvPr id="441" name="楕円 440"/>
        <xdr:cNvSpPr/>
      </xdr:nvSpPr>
      <xdr:spPr>
        <a:xfrm>
          <a:off x="7810500" y="130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136250</xdr:rowOff>
    </xdr:from>
    <xdr:ext cx="534377" cy="259045"/>
    <xdr:sp macro="" textlink="">
      <xdr:nvSpPr>
        <xdr:cNvPr id="442" name="テキスト ボックス 441"/>
        <xdr:cNvSpPr txBox="1"/>
      </xdr:nvSpPr>
      <xdr:spPr>
        <a:xfrm>
          <a:off x="7594111" y="131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29235</xdr:rowOff>
    </xdr:from>
    <xdr:to>
      <xdr:col>36</xdr:col>
      <xdr:colOff>165100</xdr:colOff>
      <xdr:row>79</xdr:row>
      <xdr:rowOff>130835</xdr:rowOff>
    </xdr:to>
    <xdr:sp macro="" textlink="">
      <xdr:nvSpPr>
        <xdr:cNvPr id="443" name="楕円 442"/>
        <xdr:cNvSpPr/>
      </xdr:nvSpPr>
      <xdr:spPr>
        <a:xfrm>
          <a:off x="6921500" y="13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121962</xdr:rowOff>
    </xdr:from>
    <xdr:ext cx="469744" cy="259045"/>
    <xdr:sp macro="" textlink="">
      <xdr:nvSpPr>
        <xdr:cNvPr id="444" name="テキスト ボックス 443"/>
        <xdr:cNvSpPr txBox="1"/>
      </xdr:nvSpPr>
      <xdr:spPr>
        <a:xfrm>
          <a:off x="6737428" y="136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5321</xdr:rowOff>
    </xdr:from>
    <xdr:to>
      <xdr:col>55</xdr:col>
      <xdr:colOff>0</xdr:colOff>
      <xdr:row>94</xdr:row>
      <xdr:rowOff>119723</xdr:rowOff>
    </xdr:to>
    <xdr:cxnSp macro="">
      <xdr:nvCxnSpPr>
        <xdr:cNvPr id="473" name="直線コネクタ 472"/>
        <xdr:cNvCxnSpPr/>
      </xdr:nvCxnSpPr>
      <xdr:spPr>
        <a:xfrm flipV="1">
          <a:off x="9639300" y="16121621"/>
          <a:ext cx="838200" cy="1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10249</xdr:rowOff>
    </xdr:from>
    <xdr:to>
      <xdr:col>50</xdr:col>
      <xdr:colOff>114300</xdr:colOff>
      <xdr:row>94</xdr:row>
      <xdr:rowOff>119723</xdr:rowOff>
    </xdr:to>
    <xdr:cxnSp macro="">
      <xdr:nvCxnSpPr>
        <xdr:cNvPr id="476" name="直線コネクタ 475"/>
        <xdr:cNvCxnSpPr/>
      </xdr:nvCxnSpPr>
      <xdr:spPr>
        <a:xfrm>
          <a:off x="8750300" y="16126549"/>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161189</xdr:rowOff>
    </xdr:from>
    <xdr:to>
      <xdr:col>45</xdr:col>
      <xdr:colOff>177800</xdr:colOff>
      <xdr:row>94</xdr:row>
      <xdr:rowOff>10249</xdr:rowOff>
    </xdr:to>
    <xdr:cxnSp macro="">
      <xdr:nvCxnSpPr>
        <xdr:cNvPr id="479" name="直線コネクタ 478"/>
        <xdr:cNvCxnSpPr/>
      </xdr:nvCxnSpPr>
      <xdr:spPr>
        <a:xfrm>
          <a:off x="7861300" y="1610603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1" name="テキスト ボックス 480"/>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161189</xdr:rowOff>
    </xdr:from>
    <xdr:to>
      <xdr:col>41</xdr:col>
      <xdr:colOff>50800</xdr:colOff>
      <xdr:row>94</xdr:row>
      <xdr:rowOff>146202</xdr:rowOff>
    </xdr:to>
    <xdr:cxnSp macro="">
      <xdr:nvCxnSpPr>
        <xdr:cNvPr id="482" name="直線コネクタ 481"/>
        <xdr:cNvCxnSpPr/>
      </xdr:nvCxnSpPr>
      <xdr:spPr>
        <a:xfrm flipV="1">
          <a:off x="6972300" y="16106039"/>
          <a:ext cx="889000" cy="1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4" name="テキスト ボックス 483"/>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6" name="テキスト ボックス 485"/>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125971</xdr:rowOff>
    </xdr:from>
    <xdr:to>
      <xdr:col>55</xdr:col>
      <xdr:colOff>50800</xdr:colOff>
      <xdr:row>94</xdr:row>
      <xdr:rowOff>56121</xdr:rowOff>
    </xdr:to>
    <xdr:sp macro="" textlink="">
      <xdr:nvSpPr>
        <xdr:cNvPr id="492" name="楕円 491"/>
        <xdr:cNvSpPr/>
      </xdr:nvSpPr>
      <xdr:spPr>
        <a:xfrm>
          <a:off x="10426700" y="160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104398</xdr:rowOff>
    </xdr:from>
    <xdr:ext cx="534377" cy="259045"/>
    <xdr:sp macro="" textlink="">
      <xdr:nvSpPr>
        <xdr:cNvPr id="493" name="土木費該当値テキスト"/>
        <xdr:cNvSpPr txBox="1"/>
      </xdr:nvSpPr>
      <xdr:spPr>
        <a:xfrm>
          <a:off x="10528300" y="160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68923</xdr:rowOff>
    </xdr:from>
    <xdr:to>
      <xdr:col>50</xdr:col>
      <xdr:colOff>165100</xdr:colOff>
      <xdr:row>94</xdr:row>
      <xdr:rowOff>170523</xdr:rowOff>
    </xdr:to>
    <xdr:sp macro="" textlink="">
      <xdr:nvSpPr>
        <xdr:cNvPr id="494" name="楕円 493"/>
        <xdr:cNvSpPr/>
      </xdr:nvSpPr>
      <xdr:spPr>
        <a:xfrm>
          <a:off x="9588500" y="161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161650</xdr:rowOff>
    </xdr:from>
    <xdr:ext cx="534377" cy="259045"/>
    <xdr:sp macro="" textlink="">
      <xdr:nvSpPr>
        <xdr:cNvPr id="495" name="テキスト ボックス 494"/>
        <xdr:cNvSpPr txBox="1"/>
      </xdr:nvSpPr>
      <xdr:spPr>
        <a:xfrm>
          <a:off x="9372111" y="162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130899</xdr:rowOff>
    </xdr:from>
    <xdr:to>
      <xdr:col>46</xdr:col>
      <xdr:colOff>38100</xdr:colOff>
      <xdr:row>94</xdr:row>
      <xdr:rowOff>61049</xdr:rowOff>
    </xdr:to>
    <xdr:sp macro="" textlink="">
      <xdr:nvSpPr>
        <xdr:cNvPr id="496" name="楕円 495"/>
        <xdr:cNvSpPr/>
      </xdr:nvSpPr>
      <xdr:spPr>
        <a:xfrm>
          <a:off x="8699500" y="16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77576</xdr:rowOff>
    </xdr:from>
    <xdr:ext cx="534377" cy="259045"/>
    <xdr:sp macro="" textlink="">
      <xdr:nvSpPr>
        <xdr:cNvPr id="497" name="テキスト ボックス 496"/>
        <xdr:cNvSpPr txBox="1"/>
      </xdr:nvSpPr>
      <xdr:spPr>
        <a:xfrm>
          <a:off x="8483111" y="158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110389</xdr:rowOff>
    </xdr:from>
    <xdr:to>
      <xdr:col>41</xdr:col>
      <xdr:colOff>101600</xdr:colOff>
      <xdr:row>94</xdr:row>
      <xdr:rowOff>40539</xdr:rowOff>
    </xdr:to>
    <xdr:sp macro="" textlink="">
      <xdr:nvSpPr>
        <xdr:cNvPr id="498" name="楕円 497"/>
        <xdr:cNvSpPr/>
      </xdr:nvSpPr>
      <xdr:spPr>
        <a:xfrm>
          <a:off x="7810500" y="160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57066</xdr:rowOff>
    </xdr:from>
    <xdr:ext cx="534377" cy="259045"/>
    <xdr:sp macro="" textlink="">
      <xdr:nvSpPr>
        <xdr:cNvPr id="499" name="テキスト ボックス 498"/>
        <xdr:cNvSpPr txBox="1"/>
      </xdr:nvSpPr>
      <xdr:spPr>
        <a:xfrm>
          <a:off x="7594111" y="158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95402</xdr:rowOff>
    </xdr:from>
    <xdr:to>
      <xdr:col>36</xdr:col>
      <xdr:colOff>165100</xdr:colOff>
      <xdr:row>95</xdr:row>
      <xdr:rowOff>25552</xdr:rowOff>
    </xdr:to>
    <xdr:sp macro="" textlink="">
      <xdr:nvSpPr>
        <xdr:cNvPr id="500" name="楕円 499"/>
        <xdr:cNvSpPr/>
      </xdr:nvSpPr>
      <xdr:spPr>
        <a:xfrm>
          <a:off x="6921500" y="162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42079</xdr:rowOff>
    </xdr:from>
    <xdr:ext cx="534377" cy="259045"/>
    <xdr:sp macro="" textlink="">
      <xdr:nvSpPr>
        <xdr:cNvPr id="501" name="テキスト ボックス 500"/>
        <xdr:cNvSpPr txBox="1"/>
      </xdr:nvSpPr>
      <xdr:spPr>
        <a:xfrm>
          <a:off x="6705111" y="159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19914</xdr:rowOff>
    </xdr:from>
    <xdr:to>
      <xdr:col>85</xdr:col>
      <xdr:colOff>127000</xdr:colOff>
      <xdr:row>35</xdr:row>
      <xdr:rowOff>81499</xdr:rowOff>
    </xdr:to>
    <xdr:cxnSp macro="">
      <xdr:nvCxnSpPr>
        <xdr:cNvPr id="529" name="直線コネクタ 528"/>
        <xdr:cNvCxnSpPr/>
      </xdr:nvCxnSpPr>
      <xdr:spPr>
        <a:xfrm flipV="1">
          <a:off x="15481300" y="6020664"/>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71488</xdr:rowOff>
    </xdr:from>
    <xdr:ext cx="534377" cy="259045"/>
    <xdr:sp macro="" textlink="">
      <xdr:nvSpPr>
        <xdr:cNvPr id="530" name="消防費平均値テキスト"/>
        <xdr:cNvSpPr txBox="1"/>
      </xdr:nvSpPr>
      <xdr:spPr>
        <a:xfrm>
          <a:off x="16370300" y="607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81499</xdr:rowOff>
    </xdr:from>
    <xdr:to>
      <xdr:col>81</xdr:col>
      <xdr:colOff>50800</xdr:colOff>
      <xdr:row>36</xdr:row>
      <xdr:rowOff>84836</xdr:rowOff>
    </xdr:to>
    <xdr:cxnSp macro="">
      <xdr:nvCxnSpPr>
        <xdr:cNvPr id="532" name="直線コネクタ 531"/>
        <xdr:cNvCxnSpPr/>
      </xdr:nvCxnSpPr>
      <xdr:spPr>
        <a:xfrm flipV="1">
          <a:off x="14592300" y="6082249"/>
          <a:ext cx="8890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73545</xdr:rowOff>
    </xdr:from>
    <xdr:ext cx="534377" cy="259045"/>
    <xdr:sp macro="" textlink="">
      <xdr:nvSpPr>
        <xdr:cNvPr id="534" name="テキスト ボックス 533"/>
        <xdr:cNvSpPr txBox="1"/>
      </xdr:nvSpPr>
      <xdr:spPr>
        <a:xfrm>
          <a:off x="15214111" y="62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145186</xdr:rowOff>
    </xdr:from>
    <xdr:to>
      <xdr:col>76</xdr:col>
      <xdr:colOff>114300</xdr:colOff>
      <xdr:row>36</xdr:row>
      <xdr:rowOff>84836</xdr:rowOff>
    </xdr:to>
    <xdr:cxnSp macro="">
      <xdr:nvCxnSpPr>
        <xdr:cNvPr id="535" name="直線コネクタ 534"/>
        <xdr:cNvCxnSpPr/>
      </xdr:nvCxnSpPr>
      <xdr:spPr>
        <a:xfrm>
          <a:off x="13703300" y="5803036"/>
          <a:ext cx="889000" cy="4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145186</xdr:rowOff>
    </xdr:from>
    <xdr:to>
      <xdr:col>71</xdr:col>
      <xdr:colOff>177800</xdr:colOff>
      <xdr:row>34</xdr:row>
      <xdr:rowOff>142306</xdr:rowOff>
    </xdr:to>
    <xdr:cxnSp macro="">
      <xdr:nvCxnSpPr>
        <xdr:cNvPr id="538" name="直線コネクタ 537"/>
        <xdr:cNvCxnSpPr/>
      </xdr:nvCxnSpPr>
      <xdr:spPr>
        <a:xfrm flipV="1">
          <a:off x="12814300" y="5803036"/>
          <a:ext cx="889000" cy="1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35003</xdr:rowOff>
    </xdr:from>
    <xdr:ext cx="534377" cy="259045"/>
    <xdr:sp macro="" textlink="">
      <xdr:nvSpPr>
        <xdr:cNvPr id="542" name="テキスト ボックス 541"/>
        <xdr:cNvSpPr txBox="1"/>
      </xdr:nvSpPr>
      <xdr:spPr>
        <a:xfrm>
          <a:off x="12547111" y="62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140564</xdr:rowOff>
    </xdr:from>
    <xdr:to>
      <xdr:col>85</xdr:col>
      <xdr:colOff>177800</xdr:colOff>
      <xdr:row>35</xdr:row>
      <xdr:rowOff>70714</xdr:rowOff>
    </xdr:to>
    <xdr:sp macro="" textlink="">
      <xdr:nvSpPr>
        <xdr:cNvPr id="548" name="楕円 547"/>
        <xdr:cNvSpPr/>
      </xdr:nvSpPr>
      <xdr:spPr>
        <a:xfrm>
          <a:off x="16268700" y="59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163441</xdr:rowOff>
    </xdr:from>
    <xdr:ext cx="534377" cy="259045"/>
    <xdr:sp macro="" textlink="">
      <xdr:nvSpPr>
        <xdr:cNvPr id="549" name="消防費該当値テキスト"/>
        <xdr:cNvSpPr txBox="1"/>
      </xdr:nvSpPr>
      <xdr:spPr>
        <a:xfrm>
          <a:off x="16370300" y="58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30699</xdr:rowOff>
    </xdr:from>
    <xdr:to>
      <xdr:col>81</xdr:col>
      <xdr:colOff>101600</xdr:colOff>
      <xdr:row>35</xdr:row>
      <xdr:rowOff>132299</xdr:rowOff>
    </xdr:to>
    <xdr:sp macro="" textlink="">
      <xdr:nvSpPr>
        <xdr:cNvPr id="550" name="楕円 549"/>
        <xdr:cNvSpPr/>
      </xdr:nvSpPr>
      <xdr:spPr>
        <a:xfrm>
          <a:off x="15430500" y="60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148826</xdr:rowOff>
    </xdr:from>
    <xdr:ext cx="534377" cy="259045"/>
    <xdr:sp macro="" textlink="">
      <xdr:nvSpPr>
        <xdr:cNvPr id="551" name="テキスト ボックス 550"/>
        <xdr:cNvSpPr txBox="1"/>
      </xdr:nvSpPr>
      <xdr:spPr>
        <a:xfrm>
          <a:off x="15214111" y="5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34036</xdr:rowOff>
    </xdr:from>
    <xdr:to>
      <xdr:col>76</xdr:col>
      <xdr:colOff>165100</xdr:colOff>
      <xdr:row>36</xdr:row>
      <xdr:rowOff>135636</xdr:rowOff>
    </xdr:to>
    <xdr:sp macro="" textlink="">
      <xdr:nvSpPr>
        <xdr:cNvPr id="552" name="楕円 551"/>
        <xdr:cNvSpPr/>
      </xdr:nvSpPr>
      <xdr:spPr>
        <a:xfrm>
          <a:off x="14541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126763</xdr:rowOff>
    </xdr:from>
    <xdr:ext cx="534377" cy="259045"/>
    <xdr:sp macro="" textlink="">
      <xdr:nvSpPr>
        <xdr:cNvPr id="553" name="テキスト ボックス 552"/>
        <xdr:cNvSpPr txBox="1"/>
      </xdr:nvSpPr>
      <xdr:spPr>
        <a:xfrm>
          <a:off x="14325111" y="62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94386</xdr:rowOff>
    </xdr:from>
    <xdr:to>
      <xdr:col>72</xdr:col>
      <xdr:colOff>38100</xdr:colOff>
      <xdr:row>34</xdr:row>
      <xdr:rowOff>24536</xdr:rowOff>
    </xdr:to>
    <xdr:sp macro="" textlink="">
      <xdr:nvSpPr>
        <xdr:cNvPr id="554" name="楕円 553"/>
        <xdr:cNvSpPr/>
      </xdr:nvSpPr>
      <xdr:spPr>
        <a:xfrm>
          <a:off x="13652500" y="57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41063</xdr:rowOff>
    </xdr:from>
    <xdr:ext cx="534377" cy="259045"/>
    <xdr:sp macro="" textlink="">
      <xdr:nvSpPr>
        <xdr:cNvPr id="555" name="テキスト ボックス 554"/>
        <xdr:cNvSpPr txBox="1"/>
      </xdr:nvSpPr>
      <xdr:spPr>
        <a:xfrm>
          <a:off x="13436111" y="55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91506</xdr:rowOff>
    </xdr:from>
    <xdr:to>
      <xdr:col>67</xdr:col>
      <xdr:colOff>101600</xdr:colOff>
      <xdr:row>35</xdr:row>
      <xdr:rowOff>21656</xdr:rowOff>
    </xdr:to>
    <xdr:sp macro="" textlink="">
      <xdr:nvSpPr>
        <xdr:cNvPr id="556" name="楕円 555"/>
        <xdr:cNvSpPr/>
      </xdr:nvSpPr>
      <xdr:spPr>
        <a:xfrm>
          <a:off x="12763500" y="59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38183</xdr:rowOff>
    </xdr:from>
    <xdr:ext cx="534377" cy="259045"/>
    <xdr:sp macro="" textlink="">
      <xdr:nvSpPr>
        <xdr:cNvPr id="557" name="テキスト ボックス 556"/>
        <xdr:cNvSpPr txBox="1"/>
      </xdr:nvSpPr>
      <xdr:spPr>
        <a:xfrm>
          <a:off x="12547111" y="56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93104</xdr:rowOff>
    </xdr:from>
    <xdr:to>
      <xdr:col>85</xdr:col>
      <xdr:colOff>127000</xdr:colOff>
      <xdr:row>57</xdr:row>
      <xdr:rowOff>56480</xdr:rowOff>
    </xdr:to>
    <xdr:cxnSp macro="">
      <xdr:nvCxnSpPr>
        <xdr:cNvPr id="591" name="直線コネクタ 590"/>
        <xdr:cNvCxnSpPr/>
      </xdr:nvCxnSpPr>
      <xdr:spPr>
        <a:xfrm flipV="1">
          <a:off x="15481300" y="9522854"/>
          <a:ext cx="838200" cy="30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165368</xdr:rowOff>
    </xdr:from>
    <xdr:ext cx="534377" cy="259045"/>
    <xdr:sp macro="" textlink="">
      <xdr:nvSpPr>
        <xdr:cNvPr id="592" name="教育費平均値テキスト"/>
        <xdr:cNvSpPr txBox="1"/>
      </xdr:nvSpPr>
      <xdr:spPr>
        <a:xfrm>
          <a:off x="16370300" y="9595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157217</xdr:rowOff>
    </xdr:from>
    <xdr:to>
      <xdr:col>81</xdr:col>
      <xdr:colOff>50800</xdr:colOff>
      <xdr:row>57</xdr:row>
      <xdr:rowOff>56480</xdr:rowOff>
    </xdr:to>
    <xdr:cxnSp macro="">
      <xdr:nvCxnSpPr>
        <xdr:cNvPr id="594" name="直線コネクタ 593"/>
        <xdr:cNvCxnSpPr/>
      </xdr:nvCxnSpPr>
      <xdr:spPr>
        <a:xfrm>
          <a:off x="14592300" y="9758417"/>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149873</xdr:rowOff>
    </xdr:from>
    <xdr:to>
      <xdr:col>76</xdr:col>
      <xdr:colOff>114300</xdr:colOff>
      <xdr:row>56</xdr:row>
      <xdr:rowOff>157217</xdr:rowOff>
    </xdr:to>
    <xdr:cxnSp macro="">
      <xdr:nvCxnSpPr>
        <xdr:cNvPr id="597" name="直線コネクタ 596"/>
        <xdr:cNvCxnSpPr/>
      </xdr:nvCxnSpPr>
      <xdr:spPr>
        <a:xfrm>
          <a:off x="13703300" y="9751073"/>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macro="" textlink="">
      <xdr:nvSpPr>
        <xdr:cNvPr id="599" name="テキスト ボックス 598"/>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149873</xdr:rowOff>
    </xdr:from>
    <xdr:to>
      <xdr:col>71</xdr:col>
      <xdr:colOff>177800</xdr:colOff>
      <xdr:row>57</xdr:row>
      <xdr:rowOff>123613</xdr:rowOff>
    </xdr:to>
    <xdr:cxnSp macro="">
      <xdr:nvCxnSpPr>
        <xdr:cNvPr id="600" name="直線コネクタ 599"/>
        <xdr:cNvCxnSpPr/>
      </xdr:nvCxnSpPr>
      <xdr:spPr>
        <a:xfrm flipV="1">
          <a:off x="12814300" y="9751073"/>
          <a:ext cx="889000" cy="14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2" name="テキスト ボックス 601"/>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42304</xdr:rowOff>
    </xdr:from>
    <xdr:to>
      <xdr:col>85</xdr:col>
      <xdr:colOff>177800</xdr:colOff>
      <xdr:row>55</xdr:row>
      <xdr:rowOff>143904</xdr:rowOff>
    </xdr:to>
    <xdr:sp macro="" textlink="">
      <xdr:nvSpPr>
        <xdr:cNvPr id="610" name="楕円 609"/>
        <xdr:cNvSpPr/>
      </xdr:nvSpPr>
      <xdr:spPr>
        <a:xfrm>
          <a:off x="16268700" y="94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65181</xdr:rowOff>
    </xdr:from>
    <xdr:ext cx="599010" cy="259045"/>
    <xdr:sp macro="" textlink="">
      <xdr:nvSpPr>
        <xdr:cNvPr id="611" name="教育費該当値テキスト"/>
        <xdr:cNvSpPr txBox="1"/>
      </xdr:nvSpPr>
      <xdr:spPr>
        <a:xfrm>
          <a:off x="16370300" y="932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5680</xdr:rowOff>
    </xdr:from>
    <xdr:to>
      <xdr:col>81</xdr:col>
      <xdr:colOff>101600</xdr:colOff>
      <xdr:row>57</xdr:row>
      <xdr:rowOff>107280</xdr:rowOff>
    </xdr:to>
    <xdr:sp macro="" textlink="">
      <xdr:nvSpPr>
        <xdr:cNvPr id="612" name="楕円 611"/>
        <xdr:cNvSpPr/>
      </xdr:nvSpPr>
      <xdr:spPr>
        <a:xfrm>
          <a:off x="15430500" y="97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123807</xdr:rowOff>
    </xdr:from>
    <xdr:ext cx="534377" cy="259045"/>
    <xdr:sp macro="" textlink="">
      <xdr:nvSpPr>
        <xdr:cNvPr id="613" name="テキスト ボックス 612"/>
        <xdr:cNvSpPr txBox="1"/>
      </xdr:nvSpPr>
      <xdr:spPr>
        <a:xfrm>
          <a:off x="15214111" y="95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106417</xdr:rowOff>
    </xdr:from>
    <xdr:to>
      <xdr:col>76</xdr:col>
      <xdr:colOff>165100</xdr:colOff>
      <xdr:row>57</xdr:row>
      <xdr:rowOff>36567</xdr:rowOff>
    </xdr:to>
    <xdr:sp macro="" textlink="">
      <xdr:nvSpPr>
        <xdr:cNvPr id="614" name="楕円 613"/>
        <xdr:cNvSpPr/>
      </xdr:nvSpPr>
      <xdr:spPr>
        <a:xfrm>
          <a:off x="14541500" y="97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53094</xdr:rowOff>
    </xdr:from>
    <xdr:ext cx="534377" cy="259045"/>
    <xdr:sp macro="" textlink="">
      <xdr:nvSpPr>
        <xdr:cNvPr id="615" name="テキスト ボックス 614"/>
        <xdr:cNvSpPr txBox="1"/>
      </xdr:nvSpPr>
      <xdr:spPr>
        <a:xfrm>
          <a:off x="14325111" y="94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99073</xdr:rowOff>
    </xdr:from>
    <xdr:to>
      <xdr:col>72</xdr:col>
      <xdr:colOff>38100</xdr:colOff>
      <xdr:row>57</xdr:row>
      <xdr:rowOff>29223</xdr:rowOff>
    </xdr:to>
    <xdr:sp macro="" textlink="">
      <xdr:nvSpPr>
        <xdr:cNvPr id="616" name="楕円 615"/>
        <xdr:cNvSpPr/>
      </xdr:nvSpPr>
      <xdr:spPr>
        <a:xfrm>
          <a:off x="13652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45750</xdr:rowOff>
    </xdr:from>
    <xdr:ext cx="534377" cy="259045"/>
    <xdr:sp macro="" textlink="">
      <xdr:nvSpPr>
        <xdr:cNvPr id="617" name="テキスト ボックス 616"/>
        <xdr:cNvSpPr txBox="1"/>
      </xdr:nvSpPr>
      <xdr:spPr>
        <a:xfrm>
          <a:off x="13436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72813</xdr:rowOff>
    </xdr:from>
    <xdr:to>
      <xdr:col>67</xdr:col>
      <xdr:colOff>101600</xdr:colOff>
      <xdr:row>58</xdr:row>
      <xdr:rowOff>2963</xdr:rowOff>
    </xdr:to>
    <xdr:sp macro="" textlink="">
      <xdr:nvSpPr>
        <xdr:cNvPr id="618" name="楕円 617"/>
        <xdr:cNvSpPr/>
      </xdr:nvSpPr>
      <xdr:spPr>
        <a:xfrm>
          <a:off x="12763500" y="98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165540</xdr:rowOff>
    </xdr:from>
    <xdr:ext cx="534377" cy="259045"/>
    <xdr:sp macro="" textlink="">
      <xdr:nvSpPr>
        <xdr:cNvPr id="619" name="テキスト ボックス 618"/>
        <xdr:cNvSpPr txBox="1"/>
      </xdr:nvSpPr>
      <xdr:spPr>
        <a:xfrm>
          <a:off x="12547111" y="9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9" name="テキスト ボックス 63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1" name="テキスト ボックス 64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21057</xdr:rowOff>
    </xdr:from>
    <xdr:to>
      <xdr:col>85</xdr:col>
      <xdr:colOff>126364</xdr:colOff>
      <xdr:row>79</xdr:row>
      <xdr:rowOff>44374</xdr:rowOff>
    </xdr:to>
    <xdr:cxnSp macro="">
      <xdr:nvCxnSpPr>
        <xdr:cNvPr id="643" name="直線コネクタ 642"/>
        <xdr:cNvCxnSpPr/>
      </xdr:nvCxnSpPr>
      <xdr:spPr>
        <a:xfrm flipV="1">
          <a:off x="16317595" y="12536907"/>
          <a:ext cx="1269" cy="105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48201</xdr:rowOff>
    </xdr:from>
    <xdr:ext cx="249299" cy="259045"/>
    <xdr:sp macro="" textlink="">
      <xdr:nvSpPr>
        <xdr:cNvPr id="644" name="災害復旧費最小値テキスト"/>
        <xdr:cNvSpPr txBox="1"/>
      </xdr:nvSpPr>
      <xdr:spPr>
        <a:xfrm>
          <a:off x="16370300" y="13592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44374</xdr:rowOff>
    </xdr:from>
    <xdr:to>
      <xdr:col>86</xdr:col>
      <xdr:colOff>25400</xdr:colOff>
      <xdr:row>79</xdr:row>
      <xdr:rowOff>44374</xdr:rowOff>
    </xdr:to>
    <xdr:cxnSp macro="">
      <xdr:nvCxnSpPr>
        <xdr:cNvPr id="645" name="直線コネクタ 644"/>
        <xdr:cNvCxnSpPr/>
      </xdr:nvCxnSpPr>
      <xdr:spPr>
        <a:xfrm>
          <a:off x="16230600" y="135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139184</xdr:rowOff>
    </xdr:from>
    <xdr:ext cx="534377" cy="259045"/>
    <xdr:sp macro="" textlink="">
      <xdr:nvSpPr>
        <xdr:cNvPr id="646" name="災害復旧費最大値テキスト"/>
        <xdr:cNvSpPr txBox="1"/>
      </xdr:nvSpPr>
      <xdr:spPr>
        <a:xfrm>
          <a:off x="16370300" y="123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21057</xdr:rowOff>
    </xdr:from>
    <xdr:to>
      <xdr:col>86</xdr:col>
      <xdr:colOff>25400</xdr:colOff>
      <xdr:row>73</xdr:row>
      <xdr:rowOff>21057</xdr:rowOff>
    </xdr:to>
    <xdr:cxnSp macro="">
      <xdr:nvCxnSpPr>
        <xdr:cNvPr id="647" name="直線コネクタ 646"/>
        <xdr:cNvCxnSpPr/>
      </xdr:nvCxnSpPr>
      <xdr:spPr>
        <a:xfrm>
          <a:off x="16230600" y="1253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170942</xdr:rowOff>
    </xdr:from>
    <xdr:to>
      <xdr:col>85</xdr:col>
      <xdr:colOff>127000</xdr:colOff>
      <xdr:row>76</xdr:row>
      <xdr:rowOff>45746</xdr:rowOff>
    </xdr:to>
    <xdr:cxnSp macro="">
      <xdr:nvCxnSpPr>
        <xdr:cNvPr id="648" name="直線コネクタ 647"/>
        <xdr:cNvCxnSpPr/>
      </xdr:nvCxnSpPr>
      <xdr:spPr>
        <a:xfrm>
          <a:off x="15481300" y="13029692"/>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36656</xdr:rowOff>
    </xdr:from>
    <xdr:ext cx="469744" cy="259045"/>
    <xdr:sp macro="" textlink="">
      <xdr:nvSpPr>
        <xdr:cNvPr id="649" name="災害復旧費平均値テキスト"/>
        <xdr:cNvSpPr txBox="1"/>
      </xdr:nvSpPr>
      <xdr:spPr>
        <a:xfrm>
          <a:off x="16370300" y="13238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58229</xdr:rowOff>
    </xdr:from>
    <xdr:to>
      <xdr:col>85</xdr:col>
      <xdr:colOff>177800</xdr:colOff>
      <xdr:row>77</xdr:row>
      <xdr:rowOff>159829</xdr:rowOff>
    </xdr:to>
    <xdr:sp macro="" textlink="">
      <xdr:nvSpPr>
        <xdr:cNvPr id="650" name="フローチャート: 判断 649"/>
        <xdr:cNvSpPr/>
      </xdr:nvSpPr>
      <xdr:spPr>
        <a:xfrm>
          <a:off x="16268700" y="1325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148730</xdr:rowOff>
    </xdr:from>
    <xdr:to>
      <xdr:col>81</xdr:col>
      <xdr:colOff>50800</xdr:colOff>
      <xdr:row>75</xdr:row>
      <xdr:rowOff>170942</xdr:rowOff>
    </xdr:to>
    <xdr:cxnSp macro="">
      <xdr:nvCxnSpPr>
        <xdr:cNvPr id="651" name="直線コネクタ 650"/>
        <xdr:cNvCxnSpPr/>
      </xdr:nvCxnSpPr>
      <xdr:spPr>
        <a:xfrm>
          <a:off x="14592300" y="13007480"/>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51829</xdr:rowOff>
    </xdr:from>
    <xdr:to>
      <xdr:col>81</xdr:col>
      <xdr:colOff>101600</xdr:colOff>
      <xdr:row>77</xdr:row>
      <xdr:rowOff>153429</xdr:rowOff>
    </xdr:to>
    <xdr:sp macro="" textlink="">
      <xdr:nvSpPr>
        <xdr:cNvPr id="652" name="フローチャート: 判断 651"/>
        <xdr:cNvSpPr/>
      </xdr:nvSpPr>
      <xdr:spPr>
        <a:xfrm>
          <a:off x="154305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144556</xdr:rowOff>
    </xdr:from>
    <xdr:ext cx="469744" cy="259045"/>
    <xdr:sp macro="" textlink="">
      <xdr:nvSpPr>
        <xdr:cNvPr id="653" name="テキスト ボックス 652"/>
        <xdr:cNvSpPr txBox="1"/>
      </xdr:nvSpPr>
      <xdr:spPr>
        <a:xfrm>
          <a:off x="15246428" y="133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130442</xdr:rowOff>
    </xdr:from>
    <xdr:to>
      <xdr:col>76</xdr:col>
      <xdr:colOff>114300</xdr:colOff>
      <xdr:row>75</xdr:row>
      <xdr:rowOff>148730</xdr:rowOff>
    </xdr:to>
    <xdr:cxnSp macro="">
      <xdr:nvCxnSpPr>
        <xdr:cNvPr id="654" name="直線コネクタ 653"/>
        <xdr:cNvCxnSpPr/>
      </xdr:nvCxnSpPr>
      <xdr:spPr>
        <a:xfrm>
          <a:off x="13703300" y="1264629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106883</xdr:rowOff>
    </xdr:from>
    <xdr:to>
      <xdr:col>76</xdr:col>
      <xdr:colOff>165100</xdr:colOff>
      <xdr:row>78</xdr:row>
      <xdr:rowOff>37033</xdr:rowOff>
    </xdr:to>
    <xdr:sp macro="" textlink="">
      <xdr:nvSpPr>
        <xdr:cNvPr id="655" name="フローチャート: 判断 654"/>
        <xdr:cNvSpPr/>
      </xdr:nvSpPr>
      <xdr:spPr>
        <a:xfrm>
          <a:off x="14541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28160</xdr:rowOff>
    </xdr:from>
    <xdr:ext cx="469744" cy="259045"/>
    <xdr:sp macro="" textlink="">
      <xdr:nvSpPr>
        <xdr:cNvPr id="656" name="テキスト ボックス 655"/>
        <xdr:cNvSpPr txBox="1"/>
      </xdr:nvSpPr>
      <xdr:spPr>
        <a:xfrm>
          <a:off x="14357428" y="134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145149</xdr:rowOff>
    </xdr:from>
    <xdr:to>
      <xdr:col>71</xdr:col>
      <xdr:colOff>177800</xdr:colOff>
      <xdr:row>73</xdr:row>
      <xdr:rowOff>130442</xdr:rowOff>
    </xdr:to>
    <xdr:cxnSp macro="">
      <xdr:nvCxnSpPr>
        <xdr:cNvPr id="657" name="直線コネクタ 656"/>
        <xdr:cNvCxnSpPr/>
      </xdr:nvCxnSpPr>
      <xdr:spPr>
        <a:xfrm>
          <a:off x="12814300" y="12318099"/>
          <a:ext cx="8890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58840</xdr:rowOff>
    </xdr:from>
    <xdr:to>
      <xdr:col>72</xdr:col>
      <xdr:colOff>38100</xdr:colOff>
      <xdr:row>77</xdr:row>
      <xdr:rowOff>160440</xdr:rowOff>
    </xdr:to>
    <xdr:sp macro="" textlink="">
      <xdr:nvSpPr>
        <xdr:cNvPr id="658" name="フローチャート: 判断 657"/>
        <xdr:cNvSpPr/>
      </xdr:nvSpPr>
      <xdr:spPr>
        <a:xfrm>
          <a:off x="13652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151567</xdr:rowOff>
    </xdr:from>
    <xdr:ext cx="469744" cy="259045"/>
    <xdr:sp macro="" textlink="">
      <xdr:nvSpPr>
        <xdr:cNvPr id="659" name="テキスト ボックス 658"/>
        <xdr:cNvSpPr txBox="1"/>
      </xdr:nvSpPr>
      <xdr:spPr>
        <a:xfrm>
          <a:off x="13468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10337</xdr:rowOff>
    </xdr:from>
    <xdr:to>
      <xdr:col>67</xdr:col>
      <xdr:colOff>101600</xdr:colOff>
      <xdr:row>76</xdr:row>
      <xdr:rowOff>111937</xdr:rowOff>
    </xdr:to>
    <xdr:sp macro="" textlink="">
      <xdr:nvSpPr>
        <xdr:cNvPr id="660" name="フローチャート: 判断 659"/>
        <xdr:cNvSpPr/>
      </xdr:nvSpPr>
      <xdr:spPr>
        <a:xfrm>
          <a:off x="12763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103064</xdr:rowOff>
    </xdr:from>
    <xdr:ext cx="534377" cy="259045"/>
    <xdr:sp macro="" textlink="">
      <xdr:nvSpPr>
        <xdr:cNvPr id="661" name="テキスト ボックス 660"/>
        <xdr:cNvSpPr txBox="1"/>
      </xdr:nvSpPr>
      <xdr:spPr>
        <a:xfrm>
          <a:off x="12547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166396</xdr:rowOff>
    </xdr:from>
    <xdr:to>
      <xdr:col>85</xdr:col>
      <xdr:colOff>177800</xdr:colOff>
      <xdr:row>76</xdr:row>
      <xdr:rowOff>96546</xdr:rowOff>
    </xdr:to>
    <xdr:sp macro="" textlink="">
      <xdr:nvSpPr>
        <xdr:cNvPr id="667" name="楕円 666"/>
        <xdr:cNvSpPr/>
      </xdr:nvSpPr>
      <xdr:spPr>
        <a:xfrm>
          <a:off x="16268700" y="130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17822</xdr:rowOff>
    </xdr:from>
    <xdr:ext cx="534377" cy="259045"/>
    <xdr:sp macro="" textlink="">
      <xdr:nvSpPr>
        <xdr:cNvPr id="668" name="災害復旧費該当値テキスト"/>
        <xdr:cNvSpPr txBox="1"/>
      </xdr:nvSpPr>
      <xdr:spPr>
        <a:xfrm>
          <a:off x="16370300" y="12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120142</xdr:rowOff>
    </xdr:from>
    <xdr:to>
      <xdr:col>81</xdr:col>
      <xdr:colOff>101600</xdr:colOff>
      <xdr:row>76</xdr:row>
      <xdr:rowOff>50292</xdr:rowOff>
    </xdr:to>
    <xdr:sp macro="" textlink="">
      <xdr:nvSpPr>
        <xdr:cNvPr id="669" name="楕円 668"/>
        <xdr:cNvSpPr/>
      </xdr:nvSpPr>
      <xdr:spPr>
        <a:xfrm>
          <a:off x="15430500" y="129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66819</xdr:rowOff>
    </xdr:from>
    <xdr:ext cx="534377" cy="259045"/>
    <xdr:sp macro="" textlink="">
      <xdr:nvSpPr>
        <xdr:cNvPr id="670" name="テキスト ボックス 669"/>
        <xdr:cNvSpPr txBox="1"/>
      </xdr:nvSpPr>
      <xdr:spPr>
        <a:xfrm>
          <a:off x="15214111" y="127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97930</xdr:rowOff>
    </xdr:from>
    <xdr:to>
      <xdr:col>76</xdr:col>
      <xdr:colOff>165100</xdr:colOff>
      <xdr:row>76</xdr:row>
      <xdr:rowOff>28079</xdr:rowOff>
    </xdr:to>
    <xdr:sp macro="" textlink="">
      <xdr:nvSpPr>
        <xdr:cNvPr id="671" name="楕円 670"/>
        <xdr:cNvSpPr/>
      </xdr:nvSpPr>
      <xdr:spPr>
        <a:xfrm>
          <a:off x="145415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44607</xdr:rowOff>
    </xdr:from>
    <xdr:ext cx="534377" cy="259045"/>
    <xdr:sp macro="" textlink="">
      <xdr:nvSpPr>
        <xdr:cNvPr id="672" name="テキスト ボックス 671"/>
        <xdr:cNvSpPr txBox="1"/>
      </xdr:nvSpPr>
      <xdr:spPr>
        <a:xfrm>
          <a:off x="14325111" y="127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79642</xdr:rowOff>
    </xdr:from>
    <xdr:to>
      <xdr:col>72</xdr:col>
      <xdr:colOff>38100</xdr:colOff>
      <xdr:row>74</xdr:row>
      <xdr:rowOff>9792</xdr:rowOff>
    </xdr:to>
    <xdr:sp macro="" textlink="">
      <xdr:nvSpPr>
        <xdr:cNvPr id="673" name="楕円 672"/>
        <xdr:cNvSpPr/>
      </xdr:nvSpPr>
      <xdr:spPr>
        <a:xfrm>
          <a:off x="136525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26319</xdr:rowOff>
    </xdr:from>
    <xdr:ext cx="534377" cy="259045"/>
    <xdr:sp macro="" textlink="">
      <xdr:nvSpPr>
        <xdr:cNvPr id="674" name="テキスト ボックス 673"/>
        <xdr:cNvSpPr txBox="1"/>
      </xdr:nvSpPr>
      <xdr:spPr>
        <a:xfrm>
          <a:off x="13436111" y="123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94349</xdr:rowOff>
    </xdr:from>
    <xdr:to>
      <xdr:col>67</xdr:col>
      <xdr:colOff>101600</xdr:colOff>
      <xdr:row>72</xdr:row>
      <xdr:rowOff>24499</xdr:rowOff>
    </xdr:to>
    <xdr:sp macro="" textlink="">
      <xdr:nvSpPr>
        <xdr:cNvPr id="675" name="楕円 674"/>
        <xdr:cNvSpPr/>
      </xdr:nvSpPr>
      <xdr:spPr>
        <a:xfrm>
          <a:off x="12763500" y="12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41026</xdr:rowOff>
    </xdr:from>
    <xdr:ext cx="534377" cy="259045"/>
    <xdr:sp macro="" textlink="">
      <xdr:nvSpPr>
        <xdr:cNvPr id="676" name="テキスト ボックス 675"/>
        <xdr:cNvSpPr txBox="1"/>
      </xdr:nvSpPr>
      <xdr:spPr>
        <a:xfrm>
          <a:off x="12547111" y="12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7" name="テキスト ボックス 68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9" name="テキスト ボックス 68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1" name="テキスト ボックス 69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3" name="テキスト ボックス 69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5" name="テキスト ボックス 69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7" name="テキスト ボックス 69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701" name="直線コネクタ 700"/>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2" name="公債費最小値テキスト"/>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3" name="直線コネクタ 702"/>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4" name="公債費最大値テキスト"/>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5" name="直線コネクタ 704"/>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113506</xdr:rowOff>
    </xdr:from>
    <xdr:to>
      <xdr:col>85</xdr:col>
      <xdr:colOff>127000</xdr:colOff>
      <xdr:row>96</xdr:row>
      <xdr:rowOff>115164</xdr:rowOff>
    </xdr:to>
    <xdr:cxnSp macro="">
      <xdr:nvCxnSpPr>
        <xdr:cNvPr id="706" name="直線コネクタ 705"/>
        <xdr:cNvCxnSpPr/>
      </xdr:nvCxnSpPr>
      <xdr:spPr>
        <a:xfrm flipV="1">
          <a:off x="15481300" y="16572706"/>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707" name="公債費平均値テキスト"/>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8" name="フローチャート: 判断 707"/>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113316</xdr:rowOff>
    </xdr:from>
    <xdr:to>
      <xdr:col>81</xdr:col>
      <xdr:colOff>50800</xdr:colOff>
      <xdr:row>96</xdr:row>
      <xdr:rowOff>115164</xdr:rowOff>
    </xdr:to>
    <xdr:cxnSp macro="">
      <xdr:nvCxnSpPr>
        <xdr:cNvPr id="709" name="直線コネクタ 708"/>
        <xdr:cNvCxnSpPr/>
      </xdr:nvCxnSpPr>
      <xdr:spPr>
        <a:xfrm>
          <a:off x="14592300" y="16572516"/>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10" name="フローチャート: 判断 709"/>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53312</xdr:rowOff>
    </xdr:from>
    <xdr:ext cx="534377" cy="259045"/>
    <xdr:sp macro="" textlink="">
      <xdr:nvSpPr>
        <xdr:cNvPr id="711" name="テキスト ボックス 710"/>
        <xdr:cNvSpPr txBox="1"/>
      </xdr:nvSpPr>
      <xdr:spPr>
        <a:xfrm>
          <a:off x="15214111" y="15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113316</xdr:rowOff>
    </xdr:from>
    <xdr:to>
      <xdr:col>76</xdr:col>
      <xdr:colOff>114300</xdr:colOff>
      <xdr:row>96</xdr:row>
      <xdr:rowOff>145777</xdr:rowOff>
    </xdr:to>
    <xdr:cxnSp macro="">
      <xdr:nvCxnSpPr>
        <xdr:cNvPr id="712" name="直線コネクタ 711"/>
        <xdr:cNvCxnSpPr/>
      </xdr:nvCxnSpPr>
      <xdr:spPr>
        <a:xfrm flipV="1">
          <a:off x="13703300" y="1657251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3" name="フローチャート: 判断 712"/>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14" name="テキスト ボックス 713"/>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145777</xdr:rowOff>
    </xdr:from>
    <xdr:to>
      <xdr:col>71</xdr:col>
      <xdr:colOff>177800</xdr:colOff>
      <xdr:row>97</xdr:row>
      <xdr:rowOff>197</xdr:rowOff>
    </xdr:to>
    <xdr:cxnSp macro="">
      <xdr:nvCxnSpPr>
        <xdr:cNvPr id="715" name="直線コネクタ 714"/>
        <xdr:cNvCxnSpPr/>
      </xdr:nvCxnSpPr>
      <xdr:spPr>
        <a:xfrm flipV="1">
          <a:off x="12814300" y="1660497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6" name="フローチャート: 判断 715"/>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80669</xdr:rowOff>
    </xdr:from>
    <xdr:ext cx="534377" cy="259045"/>
    <xdr:sp macro="" textlink="">
      <xdr:nvSpPr>
        <xdr:cNvPr id="717" name="テキスト ボックス 716"/>
        <xdr:cNvSpPr txBox="1"/>
      </xdr:nvSpPr>
      <xdr:spPr>
        <a:xfrm>
          <a:off x="13436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8" name="フローチャート: 判断 717"/>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134866</xdr:rowOff>
    </xdr:from>
    <xdr:ext cx="534377" cy="259045"/>
    <xdr:sp macro="" textlink="">
      <xdr:nvSpPr>
        <xdr:cNvPr id="719" name="テキスト ボックス 718"/>
        <xdr:cNvSpPr txBox="1"/>
      </xdr:nvSpPr>
      <xdr:spPr>
        <a:xfrm>
          <a:off x="12547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62706</xdr:rowOff>
    </xdr:from>
    <xdr:to>
      <xdr:col>85</xdr:col>
      <xdr:colOff>177800</xdr:colOff>
      <xdr:row>96</xdr:row>
      <xdr:rowOff>164306</xdr:rowOff>
    </xdr:to>
    <xdr:sp macro="" textlink="">
      <xdr:nvSpPr>
        <xdr:cNvPr id="725" name="楕円 724"/>
        <xdr:cNvSpPr/>
      </xdr:nvSpPr>
      <xdr:spPr>
        <a:xfrm>
          <a:off x="16268700" y="16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41133</xdr:rowOff>
    </xdr:from>
    <xdr:ext cx="534377" cy="259045"/>
    <xdr:sp macro="" textlink="">
      <xdr:nvSpPr>
        <xdr:cNvPr id="726" name="公債費該当値テキスト"/>
        <xdr:cNvSpPr txBox="1"/>
      </xdr:nvSpPr>
      <xdr:spPr>
        <a:xfrm>
          <a:off x="16370300" y="165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64364</xdr:rowOff>
    </xdr:from>
    <xdr:to>
      <xdr:col>81</xdr:col>
      <xdr:colOff>101600</xdr:colOff>
      <xdr:row>96</xdr:row>
      <xdr:rowOff>165964</xdr:rowOff>
    </xdr:to>
    <xdr:sp macro="" textlink="">
      <xdr:nvSpPr>
        <xdr:cNvPr id="727" name="楕円 726"/>
        <xdr:cNvSpPr/>
      </xdr:nvSpPr>
      <xdr:spPr>
        <a:xfrm>
          <a:off x="15430500" y="16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157091</xdr:rowOff>
    </xdr:from>
    <xdr:ext cx="534377" cy="259045"/>
    <xdr:sp macro="" textlink="">
      <xdr:nvSpPr>
        <xdr:cNvPr id="728" name="テキスト ボックス 727"/>
        <xdr:cNvSpPr txBox="1"/>
      </xdr:nvSpPr>
      <xdr:spPr>
        <a:xfrm>
          <a:off x="15214111" y="166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62516</xdr:rowOff>
    </xdr:from>
    <xdr:to>
      <xdr:col>76</xdr:col>
      <xdr:colOff>165100</xdr:colOff>
      <xdr:row>96</xdr:row>
      <xdr:rowOff>164116</xdr:rowOff>
    </xdr:to>
    <xdr:sp macro="" textlink="">
      <xdr:nvSpPr>
        <xdr:cNvPr id="729" name="楕円 728"/>
        <xdr:cNvSpPr/>
      </xdr:nvSpPr>
      <xdr:spPr>
        <a:xfrm>
          <a:off x="14541500" y="165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155243</xdr:rowOff>
    </xdr:from>
    <xdr:ext cx="534377" cy="259045"/>
    <xdr:sp macro="" textlink="">
      <xdr:nvSpPr>
        <xdr:cNvPr id="730" name="テキスト ボックス 729"/>
        <xdr:cNvSpPr txBox="1"/>
      </xdr:nvSpPr>
      <xdr:spPr>
        <a:xfrm>
          <a:off x="14325111" y="166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94977</xdr:rowOff>
    </xdr:from>
    <xdr:to>
      <xdr:col>72</xdr:col>
      <xdr:colOff>38100</xdr:colOff>
      <xdr:row>97</xdr:row>
      <xdr:rowOff>25127</xdr:rowOff>
    </xdr:to>
    <xdr:sp macro="" textlink="">
      <xdr:nvSpPr>
        <xdr:cNvPr id="731" name="楕円 730"/>
        <xdr:cNvSpPr/>
      </xdr:nvSpPr>
      <xdr:spPr>
        <a:xfrm>
          <a:off x="13652500" y="165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16254</xdr:rowOff>
    </xdr:from>
    <xdr:ext cx="534377" cy="259045"/>
    <xdr:sp macro="" textlink="">
      <xdr:nvSpPr>
        <xdr:cNvPr id="732" name="テキスト ボックス 731"/>
        <xdr:cNvSpPr txBox="1"/>
      </xdr:nvSpPr>
      <xdr:spPr>
        <a:xfrm>
          <a:off x="13436111" y="166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120847</xdr:rowOff>
    </xdr:from>
    <xdr:to>
      <xdr:col>67</xdr:col>
      <xdr:colOff>101600</xdr:colOff>
      <xdr:row>97</xdr:row>
      <xdr:rowOff>50997</xdr:rowOff>
    </xdr:to>
    <xdr:sp macro="" textlink="">
      <xdr:nvSpPr>
        <xdr:cNvPr id="733" name="楕円 732"/>
        <xdr:cNvSpPr/>
      </xdr:nvSpPr>
      <xdr:spPr>
        <a:xfrm>
          <a:off x="12763500" y="165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42124</xdr:rowOff>
    </xdr:from>
    <xdr:ext cx="534377" cy="259045"/>
    <xdr:sp macro="" textlink="">
      <xdr:nvSpPr>
        <xdr:cNvPr id="734" name="テキスト ボックス 733"/>
        <xdr:cNvSpPr txBox="1"/>
      </xdr:nvSpPr>
      <xdr:spPr>
        <a:xfrm>
          <a:off x="12547111"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5" name="直線コネクタ 74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6" name="テキスト ボックス 74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7" name="直線コネクタ 74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8" name="テキスト ボックス 74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9" name="直線コネクタ 74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50" name="テキスト ボックス 74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1" name="直線コネクタ 75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2" name="テキスト ボックス 75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3" name="直線コネクタ 75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4" name="テキスト ボックス 75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6" name="テキスト ボックス 75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8" name="直線コネクタ 757"/>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0" name="直線コネクタ 75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61" name="諸支出金最大値テキスト"/>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2" name="直線コネクタ 761"/>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3" name="直線コネクタ 76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4" name="諸支出金平均値テキスト"/>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5" name="フローチャート: 判断 764"/>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6" name="直線コネクタ 76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7" name="フローチャート: 判断 76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8" name="テキスト ボックス 767"/>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9" name="直線コネクタ 76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70" name="フローチャート: 判断 769"/>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71" name="テキスト ボックス 770"/>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2" name="直線コネクタ 77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3" name="フローチャート: 判断 772"/>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4" name="テキスト ボックス 773"/>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5" name="フローチャート: 判断 774"/>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6" name="テキスト ボックス 775"/>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2" name="楕円 78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4" name="楕円 78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5" name="テキスト ボックス 78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6" name="楕円 78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7" name="テキスト ボックス 78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8" name="楕円 78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9" name="テキスト ボックス 78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0" name="楕円 78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1" name="テキスト ボックス 79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770,964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698,738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　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している。大きな理由として、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年度に新型コロナウイルス関連でプレミアム付き「応援チケット」事業：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30,276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千円、キャッシュレス決済ポイント還元事業：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18,858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千円を実施したことなどがあげられる。（令和５年度は未実施）</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費　住民一人当たりのコストは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9,008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建築価格の高騰による建設事業費の増加などがあげられる。（町道整備においては、修復個所の増加・建築価格、原材料の高騰などもあり、約</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億円増加）</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新規の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建設事業で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小中学校空調整備工事：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189,816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千円、五十崎小学校プール改修工事：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64,020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千円、生徒数増加に伴い新しく建設した内子高校小田分校寄宿舎使用料：</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63,888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千円の支出があったことなどがあげられる。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五十崎自治センター空調改修等に公共施設整備金</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307,100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千円、学校トイレ整備に防災減災国土強靭化緊急対策事業債</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138,000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千円などにより</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歳入総額</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11,626,913</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389,991</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町道補修工事</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109,820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千円、町道整備事業</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101,271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千円などにより</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11,073,202</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308,444</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％）、形式収支は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553,711</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千円、実質収支は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209,887</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千円を翌年度に繰り越したことにより、</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343,824</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千円となった。財政調整基金</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11,887</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、預金利子</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266</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千円を積み立てた。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1,366,141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11,621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単年度収支は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21,024</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　（前年度比：</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12,861</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38.0</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9,403</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26,791</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mn-lt"/>
              <a:ea typeface="+mn-ea"/>
              <a:cs typeface="+mn-cs"/>
            </a:rPr>
            <a:t>▲</a:t>
          </a:r>
          <a:r>
            <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74.0</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内子高等学校小田分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臨時財政対策債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242,160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千円、過疎対策事業債（ソフト分）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16,565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千円減少し、災害復旧事業債</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千円の増加などから元利償還金が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32,778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％）減少し、算入公債費等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500,300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％）ほか減少したことから、令和５年度実質公債費比率（単年度）が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2.84586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となったことにより、実質公債費比率は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今後も「選択と集中」により事業費の抑制を図るとともに、基準財政需要額の算入率が高い起債の活用など実質公債費比率の低減に努める。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年度同意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251,900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千円の元利償還が終了したことにより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242,160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年度同意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98,000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千円の元利償還が終了したことにより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過疎対策事業債（ソフト分）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16,565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年度同意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53,600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千円の元利償還が終了したことにより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11,846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千円などで地方債残高は減少している。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地方債の現在高△</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39,540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公営企業等繰入金見込み額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25,719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組合負担等見込額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31,756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退職手当負担</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96,366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となり、全体では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82,338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公営住宅建設事業債の償還終了により、公営住宅賃借料の充当が減少している。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充当可能基金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395,359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6,508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基準財政需要額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112,729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となり、全体では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514,596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・預金利子分及び地方財政法第７条第１項に基づき、積み立てを行っている。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・合併特例債を活用した「地域振興基金」を創設し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基金の積み立て行っている。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・各基金の目的に即した事業の財源として、取り崩しを行っている。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以上のことから、各基金で増減している。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・短期的にみると横ばい傾向であるが、合併後においては基金残高は増加傾向にある。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・過疎計画や中長期計画に基づき、将来実施する事業を的確に把握し、その財源に充当するため、各基金に積み立て・取り崩しを行う予定である。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・標準財政規模と同額程度：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千円は基金残高を維持していく。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・公共施設整備基金：公共施設整備に要する財源に充てる。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・地域福祉基金：地域の福祉の増進を図るための財源に充てる。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・一般廃棄物処理施設維持管理基金：所有施設の災害、老朽化等による大規模改修、解体に必要な財源に充てる。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・いかざき小田川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っぱ基金：小田川流域の自然計画を保全し、再生・創造し子孫に引き継ぐための経費。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・災害対策基金　：災害の復旧に要する経費とその他災害に関連する経費の財源に充てる。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・公共施設整備基金：翌年度以降の財源として、預金利子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千円を積み立て、公共施設の維持修繕等に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・地域振興基金：合併特例債を活用して、預金利子を含め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315,999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千円積み立て、地域振興事業に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・地域福祉基金：寄附講座として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千円を取り崩して充当した。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・「エコロジータウン内子」ふるさと応援基金：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預金利子・ふ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るさと納税の寄附分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を積み立てをし、経費となるもの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を取り崩した。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・新型コロナウイルス感染対策資金利子補給基金：利子補給として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千円を取り崩して充当した。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・公共施設整備基金：内子座耐震改修、自治会耐震改修など公共施設の安心安全に係る整備に充当予定である。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・地域福祉基金：寄附講座を継続することからも、その財源として取り崩しを行う。</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・地域振興基金：地域振興のための事業等に活用する財源として取り崩しを行う。</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・その他の基金についても目的基金であり、条例の目的に即して充当していく予定である。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・預金利子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財源不足に対応するため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千円取り崩し、基金残高は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1,366,140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・財政調整基金の残高は、近年の予算規模の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％程度を維持しているが、短期的には、増減するものの、中長期的には減少する見込みである。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・標準財政規模の２割程度を維持できるように、財政運営を図っていく。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・預金利子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「令和５年度補正予算（第１号）に伴う対応等について」の通知に基づ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28,897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（臨時財政対策債償還基金費として追加交付された普通交付税相当分）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1,206,151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・地方債の償還計画を踏まえて対応したい。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・近年の年間償還額は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億円程度とピークを過ぎているが、取り崩して償還財源とすることも考えていく。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8"/>
      <c r="DK1" s="178"/>
      <c r="DL1" s="178"/>
      <c r="DM1" s="178"/>
      <c r="DN1" s="178"/>
      <c r="DO1" s="178"/>
    </row>
    <row r="2" spans="1:119" ht="24.75" thickBot="1" x14ac:dyDescent="0.2">
      <c r="B2" s="179" t="s">
        <v>77</v>
      </c>
      <c r="C2" s="179"/>
      <c r="D2" s="180"/>
    </row>
    <row r="3" spans="1:119" ht="18.75" customHeight="1" thickBot="1" x14ac:dyDescent="0.2">
      <c r="A3" s="178"/>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78"/>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11626913</v>
      </c>
      <c r="BO4" s="371"/>
      <c r="BP4" s="371"/>
      <c r="BQ4" s="371"/>
      <c r="BR4" s="371"/>
      <c r="BS4" s="371"/>
      <c r="BT4" s="371"/>
      <c r="BU4" s="372"/>
      <c r="BV4" s="370">
        <v>11236922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4.8</v>
      </c>
      <c r="DC4" s="377"/>
      <c r="DD4" s="377"/>
      <c r="DE4" s="377"/>
      <c r="DF4" s="377"/>
      <c r="DG4" s="377"/>
      <c r="DH4" s="377"/>
      <c r="DI4" s="378"/>
    </row>
    <row r="5" spans="1:119" ht="18.75" customHeight="1" x14ac:dyDescent="0.15">
      <c r="A5" s="178"/>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11073202</v>
      </c>
      <c r="BO5" s="408"/>
      <c r="BP5" s="408"/>
      <c r="BQ5" s="408"/>
      <c r="BR5" s="408"/>
      <c r="BS5" s="408"/>
      <c r="BT5" s="408"/>
      <c r="BU5" s="409"/>
      <c r="BV5" s="407">
        <v>10764758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82.6</v>
      </c>
      <c r="CU5" s="405"/>
      <c r="CV5" s="405"/>
      <c r="CW5" s="405"/>
      <c r="CX5" s="405"/>
      <c r="CY5" s="405"/>
      <c r="CZ5" s="405"/>
      <c r="DA5" s="406"/>
      <c r="DB5" s="404">
        <v>79.900000000000006</v>
      </c>
      <c r="DC5" s="405"/>
      <c r="DD5" s="405"/>
      <c r="DE5" s="405"/>
      <c r="DF5" s="405"/>
      <c r="DG5" s="405"/>
      <c r="DH5" s="405"/>
      <c r="DI5" s="406"/>
    </row>
    <row r="6" spans="1:119" ht="18.75" customHeight="1" x14ac:dyDescent="0.15">
      <c r="A6" s="178"/>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553711</v>
      </c>
      <c r="BO6" s="408"/>
      <c r="BP6" s="408"/>
      <c r="BQ6" s="408"/>
      <c r="BR6" s="408"/>
      <c r="BS6" s="408"/>
      <c r="BT6" s="408"/>
      <c r="BU6" s="409"/>
      <c r="BV6" s="407">
        <v>472164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v>
      </c>
      <c r="CU6" s="445"/>
      <c r="CV6" s="445"/>
      <c r="CW6" s="445"/>
      <c r="CX6" s="445"/>
      <c r="CY6" s="445"/>
      <c r="CZ6" s="445"/>
      <c r="DA6" s="446"/>
      <c r="DB6" s="444">
        <v>80.7</v>
      </c>
      <c r="DC6" s="445"/>
      <c r="DD6" s="445"/>
      <c r="DE6" s="445"/>
      <c r="DF6" s="445"/>
      <c r="DG6" s="445"/>
      <c r="DH6" s="445"/>
      <c r="DI6" s="446"/>
    </row>
    <row r="7" spans="1:119" ht="18.75" customHeight="1" x14ac:dyDescent="0.15">
      <c r="A7" s="178"/>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209887</v>
      </c>
      <c r="BO7" s="408"/>
      <c r="BP7" s="408"/>
      <c r="BQ7" s="408"/>
      <c r="BR7" s="408"/>
      <c r="BS7" s="408"/>
      <c r="BT7" s="408"/>
      <c r="BU7" s="409"/>
      <c r="BV7" s="407">
        <v>149364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6697898</v>
      </c>
      <c r="CU7" s="408"/>
      <c r="CV7" s="408"/>
      <c r="CW7" s="408"/>
      <c r="CX7" s="408"/>
      <c r="CY7" s="408"/>
      <c r="CZ7" s="408"/>
      <c r="DA7" s="409"/>
      <c r="DB7" s="407">
        <v>6698999</v>
      </c>
      <c r="DC7" s="408"/>
      <c r="DD7" s="408"/>
      <c r="DE7" s="408"/>
      <c r="DF7" s="408"/>
      <c r="DG7" s="408"/>
      <c r="DH7" s="408"/>
      <c r="DI7" s="409"/>
    </row>
    <row r="8" spans="1:119" ht="18.75" customHeight="1" thickBot="1" x14ac:dyDescent="0.2">
      <c r="A8" s="178"/>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343824</v>
      </c>
      <c r="BO8" s="408"/>
      <c r="BP8" s="408"/>
      <c r="BQ8" s="408"/>
      <c r="BR8" s="408"/>
      <c r="BS8" s="408"/>
      <c r="BT8" s="408"/>
      <c r="BU8" s="409"/>
      <c r="BV8" s="407">
        <v>322800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78"/>
      <c r="B9" s="401" t="s">
        <v>106</v>
      </c>
      <c r="C9" s="402"/>
      <c r="D9" s="402"/>
      <c r="E9" s="402"/>
      <c r="F9" s="402"/>
      <c r="G9" s="402"/>
      <c r="H9" s="402"/>
      <c r="I9" s="402"/>
      <c r="J9" s="402"/>
      <c r="K9" s="450"/>
      <c r="L9" s="451" t="s">
        <v>107</v>
      </c>
      <c r="M9" s="452"/>
      <c r="N9" s="452"/>
      <c r="O9" s="452"/>
      <c r="P9" s="452"/>
      <c r="Q9" s="453"/>
      <c r="R9" s="454">
        <v>15322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21024</v>
      </c>
      <c r="BO9" s="408"/>
      <c r="BP9" s="408"/>
      <c r="BQ9" s="408"/>
      <c r="BR9" s="408"/>
      <c r="BS9" s="408"/>
      <c r="BT9" s="408"/>
      <c r="BU9" s="409"/>
      <c r="BV9" s="407">
        <v>33885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12.3</v>
      </c>
      <c r="DC9" s="405"/>
      <c r="DD9" s="405"/>
      <c r="DE9" s="405"/>
      <c r="DF9" s="405"/>
      <c r="DG9" s="405"/>
      <c r="DH9" s="405"/>
      <c r="DI9" s="406"/>
    </row>
    <row r="10" spans="1:119" ht="18.75" customHeight="1" thickBot="1" x14ac:dyDescent="0.2">
      <c r="A10" s="178"/>
      <c r="B10" s="401"/>
      <c r="C10" s="402"/>
      <c r="D10" s="402"/>
      <c r="E10" s="402"/>
      <c r="F10" s="402"/>
      <c r="G10" s="402"/>
      <c r="H10" s="402"/>
      <c r="I10" s="402"/>
      <c r="J10" s="402"/>
      <c r="K10" s="450"/>
      <c r="L10" s="457" t="s">
        <v>112</v>
      </c>
      <c r="M10" s="437"/>
      <c r="N10" s="437"/>
      <c r="O10" s="437"/>
      <c r="P10" s="437"/>
      <c r="Q10" s="438"/>
      <c r="R10" s="458">
        <v>16742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266</v>
      </c>
      <c r="BO10" s="408"/>
      <c r="BP10" s="408"/>
      <c r="BQ10" s="408"/>
      <c r="BR10" s="408"/>
      <c r="BS10" s="408"/>
      <c r="BT10" s="408"/>
      <c r="BU10" s="409"/>
      <c r="BV10" s="407">
        <v>2309</v>
      </c>
      <c r="BW10" s="408"/>
      <c r="BX10" s="408"/>
      <c r="BY10" s="408"/>
      <c r="BZ10" s="408"/>
      <c r="CA10" s="408"/>
      <c r="CB10" s="408"/>
      <c r="CC10" s="409"/>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78"/>
      <c r="B12" s="467" t="s">
        <v>123</v>
      </c>
      <c r="C12" s="468"/>
      <c r="D12" s="468"/>
      <c r="E12" s="468"/>
      <c r="F12" s="468"/>
      <c r="G12" s="468"/>
      <c r="H12" s="468"/>
      <c r="I12" s="468"/>
      <c r="J12" s="468"/>
      <c r="K12" s="469"/>
      <c r="L12" s="476" t="s">
        <v>124</v>
      </c>
      <c r="M12" s="477"/>
      <c r="N12" s="477"/>
      <c r="O12" s="477"/>
      <c r="P12" s="477"/>
      <c r="Q12" s="478"/>
      <c r="R12" s="479">
        <v>15081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11887</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78"/>
      <c r="B13" s="470"/>
      <c r="C13" s="471"/>
      <c r="D13" s="471"/>
      <c r="E13" s="471"/>
      <c r="F13" s="471"/>
      <c r="G13" s="471"/>
      <c r="H13" s="471"/>
      <c r="I13" s="471"/>
      <c r="J13" s="471"/>
      <c r="K13" s="472"/>
      <c r="L13" s="187"/>
      <c r="M13" s="498" t="s">
        <v>130</v>
      </c>
      <c r="N13" s="499"/>
      <c r="O13" s="499"/>
      <c r="P13" s="499"/>
      <c r="Q13" s="500"/>
      <c r="R13" s="491">
        <v>15011</v>
      </c>
      <c r="S13" s="492"/>
      <c r="T13" s="492"/>
      <c r="U13" s="492"/>
      <c r="V13" s="493"/>
      <c r="W13" s="423" t="s">
        <v>131</v>
      </c>
      <c r="X13" s="424"/>
      <c r="Y13" s="424"/>
      <c r="Z13" s="424"/>
      <c r="AA13" s="424"/>
      <c r="AB13" s="414"/>
      <c r="AC13" s="458">
        <v>1564</v>
      </c>
      <c r="AD13" s="459"/>
      <c r="AE13" s="459"/>
      <c r="AF13" s="459"/>
      <c r="AG13" s="501"/>
      <c r="AH13" s="458">
        <v>1726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9403</v>
      </c>
      <c r="BO13" s="408"/>
      <c r="BP13" s="408"/>
      <c r="BQ13" s="408"/>
      <c r="BR13" s="408"/>
      <c r="BS13" s="408"/>
      <c r="BT13" s="408"/>
      <c r="BU13" s="409"/>
      <c r="BV13" s="407">
        <v>36194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2.2000000000000002</v>
      </c>
      <c r="DC13" s="405"/>
      <c r="DD13" s="405"/>
      <c r="DE13" s="405"/>
      <c r="DF13" s="405"/>
      <c r="DG13" s="405"/>
      <c r="DH13" s="405"/>
      <c r="DI13" s="406"/>
    </row>
    <row r="14" spans="1:119" ht="18.75" customHeight="1" thickBot="1" x14ac:dyDescent="0.2">
      <c r="A14" s="178"/>
      <c r="B14" s="470"/>
      <c r="C14" s="471"/>
      <c r="D14" s="471"/>
      <c r="E14" s="471"/>
      <c r="F14" s="471"/>
      <c r="G14" s="471"/>
      <c r="H14" s="471"/>
      <c r="I14" s="471"/>
      <c r="J14" s="471"/>
      <c r="K14" s="472"/>
      <c r="L14" s="488" t="s">
        <v>135</v>
      </c>
      <c r="M14" s="489"/>
      <c r="N14" s="489"/>
      <c r="O14" s="489"/>
      <c r="P14" s="489"/>
      <c r="Q14" s="490"/>
      <c r="R14" s="491">
        <v>15406</v>
      </c>
      <c r="S14" s="492"/>
      <c r="T14" s="492"/>
      <c r="U14" s="492"/>
      <c r="V14" s="493"/>
      <c r="W14" s="397"/>
      <c r="X14" s="398"/>
      <c r="Y14" s="398"/>
      <c r="Z14" s="398"/>
      <c r="AA14" s="398"/>
      <c r="AB14" s="387"/>
      <c r="AC14" s="494">
        <v>19.899999999999999</v>
      </c>
      <c r="AD14" s="495"/>
      <c r="AE14" s="495"/>
      <c r="AF14" s="495"/>
      <c r="AG14" s="496"/>
      <c r="AH14" s="494">
        <v>21.1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78"/>
      <c r="B15" s="470"/>
      <c r="C15" s="471"/>
      <c r="D15" s="471"/>
      <c r="E15" s="471"/>
      <c r="F15" s="471"/>
      <c r="G15" s="471"/>
      <c r="H15" s="471"/>
      <c r="I15" s="471"/>
      <c r="J15" s="471"/>
      <c r="K15" s="472"/>
      <c r="L15" s="187"/>
      <c r="M15" s="498" t="s">
        <v>130</v>
      </c>
      <c r="N15" s="499"/>
      <c r="O15" s="499"/>
      <c r="P15" s="499"/>
      <c r="Q15" s="500"/>
      <c r="R15" s="491">
        <v>15347</v>
      </c>
      <c r="S15" s="492"/>
      <c r="T15" s="492"/>
      <c r="U15" s="492"/>
      <c r="V15" s="493"/>
      <c r="W15" s="423" t="s">
        <v>137</v>
      </c>
      <c r="X15" s="424"/>
      <c r="Y15" s="424"/>
      <c r="Z15" s="424"/>
      <c r="AA15" s="424"/>
      <c r="AB15" s="414"/>
      <c r="AC15" s="458">
        <v>1838</v>
      </c>
      <c r="AD15" s="459"/>
      <c r="AE15" s="459"/>
      <c r="AF15" s="459"/>
      <c r="AG15" s="501"/>
      <c r="AH15" s="458">
        <v>1938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1715887</v>
      </c>
      <c r="BO15" s="371"/>
      <c r="BP15" s="371"/>
      <c r="BQ15" s="371"/>
      <c r="BR15" s="371"/>
      <c r="BS15" s="371"/>
      <c r="BT15" s="371"/>
      <c r="BU15" s="372"/>
      <c r="BV15" s="370">
        <v>1689132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23.4</v>
      </c>
      <c r="AD16" s="495"/>
      <c r="AE16" s="495"/>
      <c r="AF16" s="495"/>
      <c r="AG16" s="496"/>
      <c r="AH16" s="494">
        <v>23.7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6270125</v>
      </c>
      <c r="BO16" s="408"/>
      <c r="BP16" s="408"/>
      <c r="BQ16" s="408"/>
      <c r="BR16" s="408"/>
      <c r="BS16" s="408"/>
      <c r="BT16" s="408"/>
      <c r="BU16" s="409"/>
      <c r="BV16" s="407">
        <v>6235539</v>
      </c>
      <c r="BW16" s="408"/>
      <c r="BX16" s="408"/>
      <c r="BY16" s="408"/>
      <c r="BZ16" s="408"/>
      <c r="CA16" s="408"/>
      <c r="CB16" s="408"/>
      <c r="CC16" s="409"/>
      <c r="CD16" s="191"/>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8"/>
      <c r="B17" s="473"/>
      <c r="C17" s="474"/>
      <c r="D17" s="474"/>
      <c r="E17" s="474"/>
      <c r="F17" s="474"/>
      <c r="G17" s="474"/>
      <c r="H17" s="474"/>
      <c r="I17" s="474"/>
      <c r="J17" s="474"/>
      <c r="K17" s="475"/>
      <c r="L17" s="192"/>
      <c r="M17" s="518" t="s">
        <v>143</v>
      </c>
      <c r="N17" s="519"/>
      <c r="O17" s="519"/>
      <c r="P17" s="519"/>
      <c r="Q17" s="520"/>
      <c r="R17" s="513" t="s">
        <v>144</v>
      </c>
      <c r="S17" s="514"/>
      <c r="T17" s="514"/>
      <c r="U17" s="514"/>
      <c r="V17" s="515"/>
      <c r="W17" s="423" t="s">
        <v>145</v>
      </c>
      <c r="X17" s="424"/>
      <c r="Y17" s="424"/>
      <c r="Z17" s="424"/>
      <c r="AA17" s="424"/>
      <c r="AB17" s="414"/>
      <c r="AC17" s="458">
        <v>4462</v>
      </c>
      <c r="AD17" s="459"/>
      <c r="AE17" s="459"/>
      <c r="AF17" s="459"/>
      <c r="AG17" s="501"/>
      <c r="AH17" s="458">
        <v>4513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2113633</v>
      </c>
      <c r="BO17" s="408"/>
      <c r="BP17" s="408"/>
      <c r="BQ17" s="408"/>
      <c r="BR17" s="408"/>
      <c r="BS17" s="408"/>
      <c r="BT17" s="408"/>
      <c r="BU17" s="409"/>
      <c r="BV17" s="407">
        <v>2086171</v>
      </c>
      <c r="BW17" s="408"/>
      <c r="BX17" s="408"/>
      <c r="BY17" s="408"/>
      <c r="BZ17" s="408"/>
      <c r="CA17" s="408"/>
      <c r="CB17" s="408"/>
      <c r="CC17" s="409"/>
      <c r="CD17" s="191"/>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8"/>
      <c r="B18" s="529" t="s">
        <v>147</v>
      </c>
      <c r="C18" s="450"/>
      <c r="D18" s="450"/>
      <c r="E18" s="530"/>
      <c r="F18" s="530"/>
      <c r="G18" s="530"/>
      <c r="H18" s="530"/>
      <c r="I18" s="530"/>
      <c r="J18" s="530"/>
      <c r="K18" s="530"/>
      <c r="L18" s="531">
        <v>299.43</v>
      </c>
      <c r="M18" s="531"/>
      <c r="N18" s="531"/>
      <c r="O18" s="531"/>
      <c r="P18" s="531"/>
      <c r="Q18" s="531"/>
      <c r="R18" s="532"/>
      <c r="S18" s="532"/>
      <c r="T18" s="532"/>
      <c r="U18" s="532"/>
      <c r="V18" s="533"/>
      <c r="W18" s="425"/>
      <c r="X18" s="426"/>
      <c r="Y18" s="426"/>
      <c r="Z18" s="426"/>
      <c r="AA18" s="426"/>
      <c r="AB18" s="417"/>
      <c r="AC18" s="534">
        <v>56.7</v>
      </c>
      <c r="AD18" s="535"/>
      <c r="AE18" s="535"/>
      <c r="AF18" s="535"/>
      <c r="AG18" s="536"/>
      <c r="AH18" s="534">
        <v>55.2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5558033</v>
      </c>
      <c r="BO18" s="408"/>
      <c r="BP18" s="408"/>
      <c r="BQ18" s="408"/>
      <c r="BR18" s="408"/>
      <c r="BS18" s="408"/>
      <c r="BT18" s="408"/>
      <c r="BU18" s="409"/>
      <c r="BV18" s="407">
        <v>5383268</v>
      </c>
      <c r="BW18" s="408"/>
      <c r="BX18" s="408"/>
      <c r="BY18" s="408"/>
      <c r="BZ18" s="408"/>
      <c r="CA18" s="408"/>
      <c r="CB18" s="408"/>
      <c r="CC18" s="409"/>
      <c r="CD18" s="191"/>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8"/>
      <c r="B19" s="529" t="s">
        <v>149</v>
      </c>
      <c r="C19" s="450"/>
      <c r="D19" s="450"/>
      <c r="E19" s="530"/>
      <c r="F19" s="530"/>
      <c r="G19" s="530"/>
      <c r="H19" s="530"/>
      <c r="I19" s="530"/>
      <c r="J19" s="530"/>
      <c r="K19" s="530"/>
      <c r="L19" s="538">
        <v>51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8108965</v>
      </c>
      <c r="BO19" s="408"/>
      <c r="BP19" s="408"/>
      <c r="BQ19" s="408"/>
      <c r="BR19" s="408"/>
      <c r="BS19" s="408"/>
      <c r="BT19" s="408"/>
      <c r="BU19" s="409"/>
      <c r="BV19" s="407">
        <v>7791918</v>
      </c>
      <c r="BW19" s="408"/>
      <c r="BX19" s="408"/>
      <c r="BY19" s="408"/>
      <c r="BZ19" s="408"/>
      <c r="CA19" s="408"/>
      <c r="CB19" s="408"/>
      <c r="CC19" s="409"/>
      <c r="CD19" s="191"/>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8"/>
      <c r="B20" s="529" t="s">
        <v>151</v>
      </c>
      <c r="C20" s="450"/>
      <c r="D20" s="450"/>
      <c r="E20" s="530"/>
      <c r="F20" s="530"/>
      <c r="G20" s="530"/>
      <c r="H20" s="530"/>
      <c r="I20" s="530"/>
      <c r="J20" s="530"/>
      <c r="K20" s="530"/>
      <c r="L20" s="538">
        <v>6258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1"/>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8"/>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1"/>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8"/>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7752743</v>
      </c>
      <c r="BO22" s="371"/>
      <c r="BP22" s="371"/>
      <c r="BQ22" s="371"/>
      <c r="BR22" s="371"/>
      <c r="BS22" s="371"/>
      <c r="BT22" s="371"/>
      <c r="BU22" s="372"/>
      <c r="BV22" s="370">
        <v>7792283</v>
      </c>
      <c r="BW22" s="371"/>
      <c r="BX22" s="371"/>
      <c r="BY22" s="371"/>
      <c r="BZ22" s="371"/>
      <c r="CA22" s="371"/>
      <c r="CB22" s="371"/>
      <c r="CC22" s="372"/>
      <c r="CD22" s="191"/>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8"/>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5220982</v>
      </c>
      <c r="BO23" s="408"/>
      <c r="BP23" s="408"/>
      <c r="BQ23" s="408"/>
      <c r="BR23" s="408"/>
      <c r="BS23" s="408"/>
      <c r="BT23" s="408"/>
      <c r="BU23" s="409"/>
      <c r="BV23" s="407">
        <v>4899450</v>
      </c>
      <c r="BW23" s="408"/>
      <c r="BX23" s="408"/>
      <c r="BY23" s="408"/>
      <c r="BZ23" s="408"/>
      <c r="CA23" s="408"/>
      <c r="CB23" s="408"/>
      <c r="CC23" s="409"/>
      <c r="CD23" s="191"/>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8"/>
      <c r="B24" s="578"/>
      <c r="C24" s="554"/>
      <c r="D24" s="555"/>
      <c r="E24" s="457" t="s">
        <v>161</v>
      </c>
      <c r="F24" s="437"/>
      <c r="G24" s="437"/>
      <c r="H24" s="437"/>
      <c r="I24" s="437"/>
      <c r="J24" s="437"/>
      <c r="K24" s="438"/>
      <c r="L24" s="458">
        <v>1</v>
      </c>
      <c r="M24" s="459"/>
      <c r="N24" s="459"/>
      <c r="O24" s="459"/>
      <c r="P24" s="501"/>
      <c r="Q24" s="458">
        <v>7480</v>
      </c>
      <c r="R24" s="459"/>
      <c r="S24" s="459"/>
      <c r="T24" s="459"/>
      <c r="U24" s="459"/>
      <c r="V24" s="501"/>
      <c r="W24" s="553"/>
      <c r="X24" s="554"/>
      <c r="Y24" s="555"/>
      <c r="Z24" s="457" t="s">
        <v>162</v>
      </c>
      <c r="AA24" s="437"/>
      <c r="AB24" s="437"/>
      <c r="AC24" s="437"/>
      <c r="AD24" s="437"/>
      <c r="AE24" s="437"/>
      <c r="AF24" s="437"/>
      <c r="AG24" s="438"/>
      <c r="AH24" s="458">
        <v>217</v>
      </c>
      <c r="AI24" s="459"/>
      <c r="AJ24" s="459"/>
      <c r="AK24" s="459"/>
      <c r="AL24" s="501"/>
      <c r="AM24" s="458">
        <v>631687</v>
      </c>
      <c r="AN24" s="459"/>
      <c r="AO24" s="459"/>
      <c r="AP24" s="459"/>
      <c r="AQ24" s="459"/>
      <c r="AR24" s="501"/>
      <c r="AS24" s="458">
        <v>2911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5622747</v>
      </c>
      <c r="BO24" s="408"/>
      <c r="BP24" s="408"/>
      <c r="BQ24" s="408"/>
      <c r="BR24" s="408"/>
      <c r="BS24" s="408"/>
      <c r="BT24" s="408"/>
      <c r="BU24" s="409"/>
      <c r="BV24" s="407">
        <v>5420127</v>
      </c>
      <c r="BW24" s="408"/>
      <c r="BX24" s="408"/>
      <c r="BY24" s="408"/>
      <c r="BZ24" s="408"/>
      <c r="CA24" s="408"/>
      <c r="CB24" s="408"/>
      <c r="CC24" s="409"/>
      <c r="CD24" s="191"/>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8"/>
      <c r="B25" s="578"/>
      <c r="C25" s="554"/>
      <c r="D25" s="555"/>
      <c r="E25" s="457" t="s">
        <v>164</v>
      </c>
      <c r="F25" s="437"/>
      <c r="G25" s="437"/>
      <c r="H25" s="437"/>
      <c r="I25" s="437"/>
      <c r="J25" s="437"/>
      <c r="K25" s="438"/>
      <c r="L25" s="458">
        <v>1</v>
      </c>
      <c r="M25" s="459"/>
      <c r="N25" s="459"/>
      <c r="O25" s="459"/>
      <c r="P25" s="501"/>
      <c r="Q25" s="458">
        <v>6050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2236</v>
      </c>
      <c r="BO25" s="371"/>
      <c r="BP25" s="371"/>
      <c r="BQ25" s="371"/>
      <c r="BR25" s="371"/>
      <c r="BS25" s="371"/>
      <c r="BT25" s="371"/>
      <c r="BU25" s="372"/>
      <c r="BV25" s="370">
        <v>2854</v>
      </c>
      <c r="BW25" s="371"/>
      <c r="BX25" s="371"/>
      <c r="BY25" s="371"/>
      <c r="BZ25" s="371"/>
      <c r="CA25" s="371"/>
      <c r="CB25" s="371"/>
      <c r="CC25" s="372"/>
      <c r="CD25" s="191"/>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8"/>
      <c r="B26" s="578"/>
      <c r="C26" s="554"/>
      <c r="D26" s="555"/>
      <c r="E26" s="457" t="s">
        <v>167</v>
      </c>
      <c r="F26" s="437"/>
      <c r="G26" s="437"/>
      <c r="H26" s="437"/>
      <c r="I26" s="437"/>
      <c r="J26" s="437"/>
      <c r="K26" s="438"/>
      <c r="L26" s="458">
        <v>1</v>
      </c>
      <c r="M26" s="459"/>
      <c r="N26" s="459"/>
      <c r="O26" s="459"/>
      <c r="P26" s="501"/>
      <c r="Q26" s="458">
        <v>5480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31884</v>
      </c>
      <c r="AN26" s="459"/>
      <c r="AO26" s="459"/>
      <c r="AP26" s="459"/>
      <c r="AQ26" s="459"/>
      <c r="AR26" s="501"/>
      <c r="AS26" s="458">
        <v>2657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1"/>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8"/>
      <c r="B27" s="578"/>
      <c r="C27" s="554"/>
      <c r="D27" s="555"/>
      <c r="E27" s="457" t="s">
        <v>170</v>
      </c>
      <c r="F27" s="437"/>
      <c r="G27" s="437"/>
      <c r="H27" s="437"/>
      <c r="I27" s="437"/>
      <c r="J27" s="437"/>
      <c r="K27" s="438"/>
      <c r="L27" s="458">
        <v>1</v>
      </c>
      <c r="M27" s="459"/>
      <c r="N27" s="459"/>
      <c r="O27" s="459"/>
      <c r="P27" s="501"/>
      <c r="Q27" s="458">
        <v>2639</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13540</v>
      </c>
      <c r="AN27" s="459"/>
      <c r="AO27" s="459"/>
      <c r="AP27" s="459"/>
      <c r="AQ27" s="459"/>
      <c r="AR27" s="501"/>
      <c r="AS27" s="458">
        <v>2708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280528</v>
      </c>
      <c r="BO27" s="527"/>
      <c r="BP27" s="527"/>
      <c r="BQ27" s="527"/>
      <c r="BR27" s="527"/>
      <c r="BS27" s="527"/>
      <c r="BT27" s="527"/>
      <c r="BU27" s="528"/>
      <c r="BV27" s="526">
        <v>280474</v>
      </c>
      <c r="BW27" s="527"/>
      <c r="BX27" s="527"/>
      <c r="BY27" s="527"/>
      <c r="BZ27" s="527"/>
      <c r="CA27" s="527"/>
      <c r="CB27" s="527"/>
      <c r="CC27" s="528"/>
      <c r="CD27" s="193"/>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8"/>
      <c r="B28" s="578"/>
      <c r="C28" s="554"/>
      <c r="D28" s="555"/>
      <c r="E28" s="457" t="s">
        <v>173</v>
      </c>
      <c r="F28" s="437"/>
      <c r="G28" s="437"/>
      <c r="H28" s="437"/>
      <c r="I28" s="437"/>
      <c r="J28" s="437"/>
      <c r="K28" s="438"/>
      <c r="L28" s="458">
        <v>1</v>
      </c>
      <c r="M28" s="459"/>
      <c r="N28" s="459"/>
      <c r="O28" s="459"/>
      <c r="P28" s="501"/>
      <c r="Q28" s="458">
        <v>2134</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1366141</v>
      </c>
      <c r="BO28" s="371"/>
      <c r="BP28" s="371"/>
      <c r="BQ28" s="371"/>
      <c r="BR28" s="371"/>
      <c r="BS28" s="371"/>
      <c r="BT28" s="371"/>
      <c r="BU28" s="372"/>
      <c r="BV28" s="370">
        <v>1377762</v>
      </c>
      <c r="BW28" s="371"/>
      <c r="BX28" s="371"/>
      <c r="BY28" s="371"/>
      <c r="BZ28" s="371"/>
      <c r="CA28" s="371"/>
      <c r="CB28" s="371"/>
      <c r="CC28" s="372"/>
      <c r="CD28" s="191"/>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8"/>
      <c r="B29" s="578"/>
      <c r="C29" s="554"/>
      <c r="D29" s="555"/>
      <c r="E29" s="457" t="s">
        <v>176</v>
      </c>
      <c r="F29" s="437"/>
      <c r="G29" s="437"/>
      <c r="H29" s="437"/>
      <c r="I29" s="437"/>
      <c r="J29" s="437"/>
      <c r="K29" s="438"/>
      <c r="L29" s="458">
        <v>13</v>
      </c>
      <c r="M29" s="459"/>
      <c r="N29" s="459"/>
      <c r="O29" s="459"/>
      <c r="P29" s="501"/>
      <c r="Q29" s="458">
        <v>2008</v>
      </c>
      <c r="R29" s="459"/>
      <c r="S29" s="459"/>
      <c r="T29" s="459"/>
      <c r="U29" s="459"/>
      <c r="V29" s="501"/>
      <c r="W29" s="556"/>
      <c r="X29" s="557"/>
      <c r="Y29" s="558"/>
      <c r="Z29" s="457" t="s">
        <v>177</v>
      </c>
      <c r="AA29" s="437"/>
      <c r="AB29" s="437"/>
      <c r="AC29" s="437"/>
      <c r="AD29" s="437"/>
      <c r="AE29" s="437"/>
      <c r="AF29" s="437"/>
      <c r="AG29" s="438"/>
      <c r="AH29" s="458">
        <v>222</v>
      </c>
      <c r="AI29" s="459"/>
      <c r="AJ29" s="459"/>
      <c r="AK29" s="459"/>
      <c r="AL29" s="501"/>
      <c r="AM29" s="458">
        <v>645227</v>
      </c>
      <c r="AN29" s="459"/>
      <c r="AO29" s="459"/>
      <c r="AP29" s="459"/>
      <c r="AQ29" s="459"/>
      <c r="AR29" s="501"/>
      <c r="AS29" s="458">
        <v>2906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1206151</v>
      </c>
      <c r="BO29" s="408"/>
      <c r="BP29" s="408"/>
      <c r="BQ29" s="408"/>
      <c r="BR29" s="408"/>
      <c r="BS29" s="408"/>
      <c r="BT29" s="408"/>
      <c r="BU29" s="409"/>
      <c r="BV29" s="407">
        <v>1177028</v>
      </c>
      <c r="BW29" s="408"/>
      <c r="BX29" s="408"/>
      <c r="BY29" s="408"/>
      <c r="BZ29" s="408"/>
      <c r="CA29" s="408"/>
      <c r="CB29" s="408"/>
      <c r="CC29" s="409"/>
      <c r="CD29" s="193"/>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8"/>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5244285</v>
      </c>
      <c r="BO30" s="527"/>
      <c r="BP30" s="527"/>
      <c r="BQ30" s="527"/>
      <c r="BR30" s="527"/>
      <c r="BS30" s="527"/>
      <c r="BT30" s="527"/>
      <c r="BU30" s="528"/>
      <c r="BV30" s="526">
        <v>5311549</v>
      </c>
      <c r="BW30" s="527"/>
      <c r="BX30" s="527"/>
      <c r="BY30" s="527"/>
      <c r="BZ30" s="527"/>
      <c r="CA30" s="527"/>
      <c r="CB30" s="527"/>
      <c r="CC30" s="52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1"/>
    </row>
    <row r="33" spans="1:113" ht="13.5" customHeight="1" x14ac:dyDescent="0.15">
      <c r="A33" s="178"/>
      <c r="B33" s="202"/>
      <c r="C33" s="431" t="s">
        <v>186</v>
      </c>
      <c r="D33" s="431"/>
      <c r="E33" s="396" t="s">
        <v>187</v>
      </c>
      <c r="F33" s="396"/>
      <c r="G33" s="396"/>
      <c r="H33" s="396"/>
      <c r="I33" s="396"/>
      <c r="J33" s="396"/>
      <c r="K33" s="396"/>
      <c r="L33" s="396"/>
      <c r="M33" s="396"/>
      <c r="N33" s="396"/>
      <c r="O33" s="396"/>
      <c r="P33" s="396"/>
      <c r="Q33" s="396"/>
      <c r="R33" s="396"/>
      <c r="S33" s="396"/>
      <c r="T33" s="203"/>
      <c r="U33" s="431" t="s">
        <v>186</v>
      </c>
      <c r="V33" s="431"/>
      <c r="W33" s="396" t="s">
        <v>187</v>
      </c>
      <c r="X33" s="396"/>
      <c r="Y33" s="396"/>
      <c r="Z33" s="396"/>
      <c r="AA33" s="396"/>
      <c r="AB33" s="396"/>
      <c r="AC33" s="396"/>
      <c r="AD33" s="396"/>
      <c r="AE33" s="396"/>
      <c r="AF33" s="396"/>
      <c r="AG33" s="396"/>
      <c r="AH33" s="396"/>
      <c r="AI33" s="396"/>
      <c r="AJ33" s="396"/>
      <c r="AK33" s="396"/>
      <c r="AL33" s="203"/>
      <c r="AM33" s="431" t="s">
        <v>186</v>
      </c>
      <c r="AN33" s="431"/>
      <c r="AO33" s="396" t="s">
        <v>187</v>
      </c>
      <c r="AP33" s="396"/>
      <c r="AQ33" s="396"/>
      <c r="AR33" s="396"/>
      <c r="AS33" s="396"/>
      <c r="AT33" s="396"/>
      <c r="AU33" s="396"/>
      <c r="AV33" s="396"/>
      <c r="AW33" s="396"/>
      <c r="AX33" s="396"/>
      <c r="AY33" s="396"/>
      <c r="AZ33" s="396"/>
      <c r="BA33" s="396"/>
      <c r="BB33" s="396"/>
      <c r="BC33" s="396"/>
      <c r="BD33" s="204"/>
      <c r="BE33" s="396" t="s">
        <v>188</v>
      </c>
      <c r="BF33" s="396"/>
      <c r="BG33" s="396" t="s">
        <v>189</v>
      </c>
      <c r="BH33" s="396"/>
      <c r="BI33" s="396"/>
      <c r="BJ33" s="396"/>
      <c r="BK33" s="396"/>
      <c r="BL33" s="396"/>
      <c r="BM33" s="396"/>
      <c r="BN33" s="396"/>
      <c r="BO33" s="396"/>
      <c r="BP33" s="396"/>
      <c r="BQ33" s="396"/>
      <c r="BR33" s="396"/>
      <c r="BS33" s="396"/>
      <c r="BT33" s="396"/>
      <c r="BU33" s="396"/>
      <c r="BV33" s="204"/>
      <c r="BW33" s="431" t="s">
        <v>188</v>
      </c>
      <c r="BX33" s="431"/>
      <c r="BY33" s="396" t="s">
        <v>190</v>
      </c>
      <c r="BZ33" s="396"/>
      <c r="CA33" s="396"/>
      <c r="CB33" s="396"/>
      <c r="CC33" s="396"/>
      <c r="CD33" s="396"/>
      <c r="CE33" s="396"/>
      <c r="CF33" s="396"/>
      <c r="CG33" s="396"/>
      <c r="CH33" s="396"/>
      <c r="CI33" s="396"/>
      <c r="CJ33" s="396"/>
      <c r="CK33" s="396"/>
      <c r="CL33" s="396"/>
      <c r="CM33" s="396"/>
      <c r="CN33" s="203"/>
      <c r="CO33" s="431" t="s">
        <v>186</v>
      </c>
      <c r="CP33" s="431"/>
      <c r="CQ33" s="396" t="s">
        <v>191</v>
      </c>
      <c r="CR33" s="396"/>
      <c r="CS33" s="396"/>
      <c r="CT33" s="396"/>
      <c r="CU33" s="396"/>
      <c r="CV33" s="396"/>
      <c r="CW33" s="396"/>
      <c r="CX33" s="396"/>
      <c r="CY33" s="396"/>
      <c r="CZ33" s="396"/>
      <c r="DA33" s="396"/>
      <c r="DB33" s="396"/>
      <c r="DC33" s="396"/>
      <c r="DD33" s="396"/>
      <c r="DE33" s="396"/>
      <c r="DF33" s="203"/>
      <c r="DG33" s="596" t="s">
        <v>192</v>
      </c>
      <c r="DH33" s="596"/>
      <c r="DI33" s="205"/>
    </row>
    <row r="34" spans="1:113" ht="32.25" customHeight="1" x14ac:dyDescent="0.15">
      <c r="A34" s="178"/>
      <c r="B34" s="202"/>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8"/>
      <c r="U34" s="597">
        <f>IF(W34="","",MAX(C34:D43)+1)</f>
        <v>3</v>
      </c>
      <c r="V34" s="597"/>
      <c r="W34" s="598" t="str">
        <f>IF('各会計、関係団体の財政状況及び健全化判断比率'!B28="","",'各会計、関係団体の財政状況及び健全化判断比率'!B28)</f>
        <v>内子町国民健康保険事業特別会計</v>
      </c>
      <c r="X34" s="598"/>
      <c r="Y34" s="598"/>
      <c r="Z34" s="598"/>
      <c r="AA34" s="598"/>
      <c r="AB34" s="598"/>
      <c r="AC34" s="598"/>
      <c r="AD34" s="598"/>
      <c r="AE34" s="598"/>
      <c r="AF34" s="598"/>
      <c r="AG34" s="598"/>
      <c r="AH34" s="598"/>
      <c r="AI34" s="598"/>
      <c r="AJ34" s="598"/>
      <c r="AK34" s="598"/>
      <c r="AL34" s="178"/>
      <c r="AM34" s="597">
        <f>IF(AO34="","",MAX(C34:D43,U34:V43)+1)</f>
        <v>7</v>
      </c>
      <c r="AN34" s="597"/>
      <c r="AO34" s="598" t="str">
        <f>IF('各会計、関係団体の財政状況及び健全化判断比率'!B32="","",'各会計、関係団体の財政状況及び健全化判断比率'!B32)</f>
        <v>内子町水道事業会計</v>
      </c>
      <c r="AP34" s="598"/>
      <c r="AQ34" s="598"/>
      <c r="AR34" s="598"/>
      <c r="AS34" s="598"/>
      <c r="AT34" s="598"/>
      <c r="AU34" s="598"/>
      <c r="AV34" s="598"/>
      <c r="AW34" s="598"/>
      <c r="AX34" s="598"/>
      <c r="AY34" s="598"/>
      <c r="AZ34" s="598"/>
      <c r="BA34" s="598"/>
      <c r="BB34" s="598"/>
      <c r="BC34" s="598"/>
      <c r="BD34" s="178"/>
      <c r="BE34" s="597" t="str">
        <f>IF(BG34="","",MAX(C34:D43,U34:V43,AM34:AN43)+1)</f>
        <v/>
      </c>
      <c r="BF34" s="597"/>
      <c r="BG34" s="598"/>
      <c r="BH34" s="598"/>
      <c r="BI34" s="598"/>
      <c r="BJ34" s="598"/>
      <c r="BK34" s="598"/>
      <c r="BL34" s="598"/>
      <c r="BM34" s="598"/>
      <c r="BN34" s="598"/>
      <c r="BO34" s="598"/>
      <c r="BP34" s="598"/>
      <c r="BQ34" s="598"/>
      <c r="BR34" s="598"/>
      <c r="BS34" s="598"/>
      <c r="BT34" s="598"/>
      <c r="BU34" s="598"/>
      <c r="BV34" s="178"/>
      <c r="BW34" s="597">
        <f>IF(BY34="","",MAX(C34:D43,U34:V43,AM34:AN43,BE34:BF43)+1)</f>
        <v>9</v>
      </c>
      <c r="BX34" s="597"/>
      <c r="BY34" s="598" t="str">
        <f>IF('各会計、関係団体の財政状況及び健全化判断比率'!B68="","",'各会計、関係団体の財政状況及び健全化判断比率'!B68)</f>
        <v>愛媛県市町総合事務組合　退職手当事業分</v>
      </c>
      <c r="BZ34" s="598"/>
      <c r="CA34" s="598"/>
      <c r="CB34" s="598"/>
      <c r="CC34" s="598"/>
      <c r="CD34" s="598"/>
      <c r="CE34" s="598"/>
      <c r="CF34" s="598"/>
      <c r="CG34" s="598"/>
      <c r="CH34" s="598"/>
      <c r="CI34" s="598"/>
      <c r="CJ34" s="598"/>
      <c r="CK34" s="598"/>
      <c r="CL34" s="598"/>
      <c r="CM34" s="598"/>
      <c r="CN34" s="178"/>
      <c r="CO34" s="597">
        <f>IF(CQ34="","",MAX(C34:D43,U34:V43,AM34:AN43,BE34:BF43,BW34:BX43)+1)</f>
        <v>19</v>
      </c>
      <c r="CP34" s="597"/>
      <c r="CQ34" s="598" t="str">
        <f>IF('各会計、関係団体の財政状況及び健全化判断比率'!BS7="","",'各会計、関係団体の財政状況及び健全化判断比率'!BS7)</f>
        <v>内子フレッシュパークからり</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5"/>
    </row>
    <row r="35" spans="1:113" ht="32.25" customHeight="1" x14ac:dyDescent="0.15">
      <c r="A35" s="178"/>
      <c r="B35" s="202"/>
      <c r="C35" s="597">
        <f>IF(E35="","",C34+1)</f>
        <v>2</v>
      </c>
      <c r="D35" s="597"/>
      <c r="E35" s="598" t="str">
        <f>IF('各会計、関係団体の財政状況及び健全化判断比率'!B8="","",'各会計、関係団体の財政状況及び健全化判断比率'!B8)</f>
        <v>内子高等学校小田分校寄宿舎特別会計</v>
      </c>
      <c r="F35" s="598"/>
      <c r="G35" s="598"/>
      <c r="H35" s="598"/>
      <c r="I35" s="598"/>
      <c r="J35" s="598"/>
      <c r="K35" s="598"/>
      <c r="L35" s="598"/>
      <c r="M35" s="598"/>
      <c r="N35" s="598"/>
      <c r="O35" s="598"/>
      <c r="P35" s="598"/>
      <c r="Q35" s="598"/>
      <c r="R35" s="598"/>
      <c r="S35" s="598"/>
      <c r="T35" s="178"/>
      <c r="U35" s="597">
        <f>IF(W35="","",U34+1)</f>
        <v>4</v>
      </c>
      <c r="V35" s="597"/>
      <c r="W35" s="598" t="str">
        <f>IF('各会計、関係団体の財政状況及び健全化判断比率'!B29="","",'各会計、関係団体の財政状況及び健全化判断比率'!B29)</f>
        <v>内子町介護保険事業特別会計</v>
      </c>
      <c r="X35" s="598"/>
      <c r="Y35" s="598"/>
      <c r="Z35" s="598"/>
      <c r="AA35" s="598"/>
      <c r="AB35" s="598"/>
      <c r="AC35" s="598"/>
      <c r="AD35" s="598"/>
      <c r="AE35" s="598"/>
      <c r="AF35" s="598"/>
      <c r="AG35" s="598"/>
      <c r="AH35" s="598"/>
      <c r="AI35" s="598"/>
      <c r="AJ35" s="598"/>
      <c r="AK35" s="598"/>
      <c r="AL35" s="178"/>
      <c r="AM35" s="597">
        <f t="shared" ref="AM35:AM43" si="0">IF(AO35="","",AM34+1)</f>
        <v>8</v>
      </c>
      <c r="AN35" s="597"/>
      <c r="AO35" s="598" t="str">
        <f>IF('各会計、関係団体の財政状況及び健全化判断比率'!B33="","",'各会計、関係団体の財政状況及び健全化判断比率'!B33)</f>
        <v>内子町下水道事業会計</v>
      </c>
      <c r="AP35" s="598"/>
      <c r="AQ35" s="598"/>
      <c r="AR35" s="598"/>
      <c r="AS35" s="598"/>
      <c r="AT35" s="598"/>
      <c r="AU35" s="598"/>
      <c r="AV35" s="598"/>
      <c r="AW35" s="598"/>
      <c r="AX35" s="598"/>
      <c r="AY35" s="598"/>
      <c r="AZ35" s="598"/>
      <c r="BA35" s="598"/>
      <c r="BB35" s="598"/>
      <c r="BC35" s="598"/>
      <c r="BD35" s="178"/>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8"/>
      <c r="BW35" s="597">
        <f t="shared" ref="BW35:BW43" si="2">IF(BY35="","",BW34+1)</f>
        <v>10</v>
      </c>
      <c r="BX35" s="597"/>
      <c r="BY35" s="598" t="str">
        <f>IF('各会計、関係団体の財政状況及び健全化判断比率'!B69="","",'各会計、関係団体の財政状況及び健全化判断比率'!B69)</f>
        <v>愛媛県市町総合事務組合　消防補償事業分</v>
      </c>
      <c r="BZ35" s="598"/>
      <c r="CA35" s="598"/>
      <c r="CB35" s="598"/>
      <c r="CC35" s="598"/>
      <c r="CD35" s="598"/>
      <c r="CE35" s="598"/>
      <c r="CF35" s="598"/>
      <c r="CG35" s="598"/>
      <c r="CH35" s="598"/>
      <c r="CI35" s="598"/>
      <c r="CJ35" s="598"/>
      <c r="CK35" s="598"/>
      <c r="CL35" s="598"/>
      <c r="CM35" s="598"/>
      <c r="CN35" s="178"/>
      <c r="CO35" s="597">
        <f t="shared" ref="CO35:CO43" si="3">IF(CQ35="","",CO34+1)</f>
        <v>20</v>
      </c>
      <c r="CP35" s="597"/>
      <c r="CQ35" s="598" t="str">
        <f>IF('各会計、関係団体の財政状況及び健全化判断比率'!BS8="","",'各会計、関係団体の財政状況及び健全化判断比率'!BS8)</f>
        <v>内子町国際交流協会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5"/>
    </row>
    <row r="36" spans="1:113" ht="32.25" customHeight="1" x14ac:dyDescent="0.15">
      <c r="A36" s="178"/>
      <c r="B36" s="202"/>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8"/>
      <c r="U36" s="597">
        <f t="shared" ref="U36:U43" si="4">IF(W36="","",U35+1)</f>
        <v>5</v>
      </c>
      <c r="V36" s="597"/>
      <c r="W36" s="598" t="str">
        <f>IF('各会計、関係団体の財政状況及び健全化判断比率'!B30="","",'各会計、関係団体の財政状況及び健全化判断比率'!B30)</f>
        <v>内子町後期高齢者医療保険事業特別会計</v>
      </c>
      <c r="X36" s="598"/>
      <c r="Y36" s="598"/>
      <c r="Z36" s="598"/>
      <c r="AA36" s="598"/>
      <c r="AB36" s="598"/>
      <c r="AC36" s="598"/>
      <c r="AD36" s="598"/>
      <c r="AE36" s="598"/>
      <c r="AF36" s="598"/>
      <c r="AG36" s="598"/>
      <c r="AH36" s="598"/>
      <c r="AI36" s="598"/>
      <c r="AJ36" s="598"/>
      <c r="AK36" s="598"/>
      <c r="AL36" s="178"/>
      <c r="AM36" s="597" t="str">
        <f t="shared" si="0"/>
        <v/>
      </c>
      <c r="AN36" s="597"/>
      <c r="AO36" s="598"/>
      <c r="AP36" s="598"/>
      <c r="AQ36" s="598"/>
      <c r="AR36" s="598"/>
      <c r="AS36" s="598"/>
      <c r="AT36" s="598"/>
      <c r="AU36" s="598"/>
      <c r="AV36" s="598"/>
      <c r="AW36" s="598"/>
      <c r="AX36" s="598"/>
      <c r="AY36" s="598"/>
      <c r="AZ36" s="598"/>
      <c r="BA36" s="598"/>
      <c r="BB36" s="598"/>
      <c r="BC36" s="598"/>
      <c r="BD36" s="178"/>
      <c r="BE36" s="597" t="str">
        <f t="shared" si="1"/>
        <v/>
      </c>
      <c r="BF36" s="597"/>
      <c r="BG36" s="598"/>
      <c r="BH36" s="598"/>
      <c r="BI36" s="598"/>
      <c r="BJ36" s="598"/>
      <c r="BK36" s="598"/>
      <c r="BL36" s="598"/>
      <c r="BM36" s="598"/>
      <c r="BN36" s="598"/>
      <c r="BO36" s="598"/>
      <c r="BP36" s="598"/>
      <c r="BQ36" s="598"/>
      <c r="BR36" s="598"/>
      <c r="BS36" s="598"/>
      <c r="BT36" s="598"/>
      <c r="BU36" s="598"/>
      <c r="BV36" s="178"/>
      <c r="BW36" s="597">
        <f t="shared" si="2"/>
        <v>11</v>
      </c>
      <c r="BX36" s="597"/>
      <c r="BY36" s="598" t="str">
        <f>IF('各会計、関係団体の財政状況及び健全化判断比率'!B70="","",'各会計、関係団体の財政状況及び健全化判断比率'!B70)</f>
        <v>愛媛県市町総合事務組合　交通災害事業分</v>
      </c>
      <c r="BZ36" s="598"/>
      <c r="CA36" s="598"/>
      <c r="CB36" s="598"/>
      <c r="CC36" s="598"/>
      <c r="CD36" s="598"/>
      <c r="CE36" s="598"/>
      <c r="CF36" s="598"/>
      <c r="CG36" s="598"/>
      <c r="CH36" s="598"/>
      <c r="CI36" s="598"/>
      <c r="CJ36" s="598"/>
      <c r="CK36" s="598"/>
      <c r="CL36" s="598"/>
      <c r="CM36" s="598"/>
      <c r="CN36" s="178"/>
      <c r="CO36" s="597">
        <f t="shared" si="3"/>
        <v>21</v>
      </c>
      <c r="CP36" s="597"/>
      <c r="CQ36" s="598" t="str">
        <f>IF('各会計、関係団体の財政状況及び健全化判断比率'!BS9="","",'各会計、関係団体の財政状況及び健全化判断比率'!BS9)</f>
        <v>小田まちづくり</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5"/>
    </row>
    <row r="37" spans="1:113" ht="32.25" customHeight="1" x14ac:dyDescent="0.15">
      <c r="A37" s="178"/>
      <c r="B37" s="202"/>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8"/>
      <c r="U37" s="597">
        <f t="shared" si="4"/>
        <v>6</v>
      </c>
      <c r="V37" s="597"/>
      <c r="W37" s="598" t="str">
        <f>IF('各会計、関係団体の財政状況及び健全化判断比率'!B31="","",'各会計、関係団体の財政状況及び健全化判断比率'!B31)</f>
        <v>内子町介護保険サービス事業特別会計</v>
      </c>
      <c r="X37" s="598"/>
      <c r="Y37" s="598"/>
      <c r="Z37" s="598"/>
      <c r="AA37" s="598"/>
      <c r="AB37" s="598"/>
      <c r="AC37" s="598"/>
      <c r="AD37" s="598"/>
      <c r="AE37" s="598"/>
      <c r="AF37" s="598"/>
      <c r="AG37" s="598"/>
      <c r="AH37" s="598"/>
      <c r="AI37" s="598"/>
      <c r="AJ37" s="598"/>
      <c r="AK37" s="598"/>
      <c r="AL37" s="178"/>
      <c r="AM37" s="597" t="str">
        <f t="shared" si="0"/>
        <v/>
      </c>
      <c r="AN37" s="597"/>
      <c r="AO37" s="598"/>
      <c r="AP37" s="598"/>
      <c r="AQ37" s="598"/>
      <c r="AR37" s="598"/>
      <c r="AS37" s="598"/>
      <c r="AT37" s="598"/>
      <c r="AU37" s="598"/>
      <c r="AV37" s="598"/>
      <c r="AW37" s="598"/>
      <c r="AX37" s="598"/>
      <c r="AY37" s="598"/>
      <c r="AZ37" s="598"/>
      <c r="BA37" s="598"/>
      <c r="BB37" s="598"/>
      <c r="BC37" s="598"/>
      <c r="BD37" s="178"/>
      <c r="BE37" s="597" t="str">
        <f t="shared" si="1"/>
        <v/>
      </c>
      <c r="BF37" s="597"/>
      <c r="BG37" s="598"/>
      <c r="BH37" s="598"/>
      <c r="BI37" s="598"/>
      <c r="BJ37" s="598"/>
      <c r="BK37" s="598"/>
      <c r="BL37" s="598"/>
      <c r="BM37" s="598"/>
      <c r="BN37" s="598"/>
      <c r="BO37" s="598"/>
      <c r="BP37" s="598"/>
      <c r="BQ37" s="598"/>
      <c r="BR37" s="598"/>
      <c r="BS37" s="598"/>
      <c r="BT37" s="598"/>
      <c r="BU37" s="598"/>
      <c r="BV37" s="178"/>
      <c r="BW37" s="597">
        <f t="shared" si="2"/>
        <v>12</v>
      </c>
      <c r="BX37" s="597"/>
      <c r="BY37" s="598" t="str">
        <f>IF('各会計、関係団体の財政状況及び健全化判断比率'!B71="","",'各会計、関係団体の財政状況及び健全化判断比率'!B71)</f>
        <v>愛媛県市町総合事務組合　自治会館事業分</v>
      </c>
      <c r="BZ37" s="598"/>
      <c r="CA37" s="598"/>
      <c r="CB37" s="598"/>
      <c r="CC37" s="598"/>
      <c r="CD37" s="598"/>
      <c r="CE37" s="598"/>
      <c r="CF37" s="598"/>
      <c r="CG37" s="598"/>
      <c r="CH37" s="598"/>
      <c r="CI37" s="598"/>
      <c r="CJ37" s="598"/>
      <c r="CK37" s="598"/>
      <c r="CL37" s="598"/>
      <c r="CM37" s="598"/>
      <c r="CN37" s="178"/>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5"/>
    </row>
    <row r="38" spans="1:113" ht="32.25" customHeight="1" x14ac:dyDescent="0.15">
      <c r="A38" s="178"/>
      <c r="B38" s="202"/>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8"/>
      <c r="U38" s="597" t="str">
        <f t="shared" si="4"/>
        <v/>
      </c>
      <c r="V38" s="597"/>
      <c r="W38" s="598"/>
      <c r="X38" s="598"/>
      <c r="Y38" s="598"/>
      <c r="Z38" s="598"/>
      <c r="AA38" s="598"/>
      <c r="AB38" s="598"/>
      <c r="AC38" s="598"/>
      <c r="AD38" s="598"/>
      <c r="AE38" s="598"/>
      <c r="AF38" s="598"/>
      <c r="AG38" s="598"/>
      <c r="AH38" s="598"/>
      <c r="AI38" s="598"/>
      <c r="AJ38" s="598"/>
      <c r="AK38" s="598"/>
      <c r="AL38" s="178"/>
      <c r="AM38" s="597" t="str">
        <f t="shared" si="0"/>
        <v/>
      </c>
      <c r="AN38" s="597"/>
      <c r="AO38" s="598"/>
      <c r="AP38" s="598"/>
      <c r="AQ38" s="598"/>
      <c r="AR38" s="598"/>
      <c r="AS38" s="598"/>
      <c r="AT38" s="598"/>
      <c r="AU38" s="598"/>
      <c r="AV38" s="598"/>
      <c r="AW38" s="598"/>
      <c r="AX38" s="598"/>
      <c r="AY38" s="598"/>
      <c r="AZ38" s="598"/>
      <c r="BA38" s="598"/>
      <c r="BB38" s="598"/>
      <c r="BC38" s="598"/>
      <c r="BD38" s="178"/>
      <c r="BE38" s="597" t="str">
        <f t="shared" si="1"/>
        <v/>
      </c>
      <c r="BF38" s="597"/>
      <c r="BG38" s="598"/>
      <c r="BH38" s="598"/>
      <c r="BI38" s="598"/>
      <c r="BJ38" s="598"/>
      <c r="BK38" s="598"/>
      <c r="BL38" s="598"/>
      <c r="BM38" s="598"/>
      <c r="BN38" s="598"/>
      <c r="BO38" s="598"/>
      <c r="BP38" s="598"/>
      <c r="BQ38" s="598"/>
      <c r="BR38" s="598"/>
      <c r="BS38" s="598"/>
      <c r="BT38" s="598"/>
      <c r="BU38" s="598"/>
      <c r="BV38" s="178"/>
      <c r="BW38" s="597">
        <f t="shared" si="2"/>
        <v>13</v>
      </c>
      <c r="BX38" s="597"/>
      <c r="BY38" s="598" t="str">
        <f>IF('各会計、関係団体の財政状況及び健全化判断比率'!B72="","",'各会計、関係団体の財政状況及び健全化判断比率'!B72)</f>
        <v>愛媛県市町総合事務組合　議員公務災害事業分</v>
      </c>
      <c r="BZ38" s="598"/>
      <c r="CA38" s="598"/>
      <c r="CB38" s="598"/>
      <c r="CC38" s="598"/>
      <c r="CD38" s="598"/>
      <c r="CE38" s="598"/>
      <c r="CF38" s="598"/>
      <c r="CG38" s="598"/>
      <c r="CH38" s="598"/>
      <c r="CI38" s="598"/>
      <c r="CJ38" s="598"/>
      <c r="CK38" s="598"/>
      <c r="CL38" s="598"/>
      <c r="CM38" s="598"/>
      <c r="CN38" s="178"/>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5"/>
    </row>
    <row r="39" spans="1:113" ht="32.25" customHeight="1" x14ac:dyDescent="0.15">
      <c r="A39" s="178"/>
      <c r="B39" s="202"/>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8"/>
      <c r="U39" s="597" t="str">
        <f t="shared" si="4"/>
        <v/>
      </c>
      <c r="V39" s="597"/>
      <c r="W39" s="598"/>
      <c r="X39" s="598"/>
      <c r="Y39" s="598"/>
      <c r="Z39" s="598"/>
      <c r="AA39" s="598"/>
      <c r="AB39" s="598"/>
      <c r="AC39" s="598"/>
      <c r="AD39" s="598"/>
      <c r="AE39" s="598"/>
      <c r="AF39" s="598"/>
      <c r="AG39" s="598"/>
      <c r="AH39" s="598"/>
      <c r="AI39" s="598"/>
      <c r="AJ39" s="598"/>
      <c r="AK39" s="598"/>
      <c r="AL39" s="178"/>
      <c r="AM39" s="597" t="str">
        <f t="shared" si="0"/>
        <v/>
      </c>
      <c r="AN39" s="597"/>
      <c r="AO39" s="598"/>
      <c r="AP39" s="598"/>
      <c r="AQ39" s="598"/>
      <c r="AR39" s="598"/>
      <c r="AS39" s="598"/>
      <c r="AT39" s="598"/>
      <c r="AU39" s="598"/>
      <c r="AV39" s="598"/>
      <c r="AW39" s="598"/>
      <c r="AX39" s="598"/>
      <c r="AY39" s="598"/>
      <c r="AZ39" s="598"/>
      <c r="BA39" s="598"/>
      <c r="BB39" s="598"/>
      <c r="BC39" s="598"/>
      <c r="BD39" s="178"/>
      <c r="BE39" s="597" t="str">
        <f t="shared" si="1"/>
        <v/>
      </c>
      <c r="BF39" s="597"/>
      <c r="BG39" s="598"/>
      <c r="BH39" s="598"/>
      <c r="BI39" s="598"/>
      <c r="BJ39" s="598"/>
      <c r="BK39" s="598"/>
      <c r="BL39" s="598"/>
      <c r="BM39" s="598"/>
      <c r="BN39" s="598"/>
      <c r="BO39" s="598"/>
      <c r="BP39" s="598"/>
      <c r="BQ39" s="598"/>
      <c r="BR39" s="598"/>
      <c r="BS39" s="598"/>
      <c r="BT39" s="598"/>
      <c r="BU39" s="598"/>
      <c r="BV39" s="178"/>
      <c r="BW39" s="597">
        <f t="shared" si="2"/>
        <v>14</v>
      </c>
      <c r="BX39" s="597"/>
      <c r="BY39" s="598" t="str">
        <f>IF('各会計、関係団体の財政状況及び健全化判断比率'!B73="","",'各会計、関係団体の財政状況及び健全化判断比率'!B73)</f>
        <v>愛媛県市町総合事務組合　共通経費分</v>
      </c>
      <c r="BZ39" s="598"/>
      <c r="CA39" s="598"/>
      <c r="CB39" s="598"/>
      <c r="CC39" s="598"/>
      <c r="CD39" s="598"/>
      <c r="CE39" s="598"/>
      <c r="CF39" s="598"/>
      <c r="CG39" s="598"/>
      <c r="CH39" s="598"/>
      <c r="CI39" s="598"/>
      <c r="CJ39" s="598"/>
      <c r="CK39" s="598"/>
      <c r="CL39" s="598"/>
      <c r="CM39" s="598"/>
      <c r="CN39" s="178"/>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5"/>
    </row>
    <row r="40" spans="1:113" ht="32.25" customHeight="1" x14ac:dyDescent="0.15">
      <c r="A40" s="178"/>
      <c r="B40" s="202"/>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8"/>
      <c r="U40" s="597" t="str">
        <f t="shared" si="4"/>
        <v/>
      </c>
      <c r="V40" s="597"/>
      <c r="W40" s="598"/>
      <c r="X40" s="598"/>
      <c r="Y40" s="598"/>
      <c r="Z40" s="598"/>
      <c r="AA40" s="598"/>
      <c r="AB40" s="598"/>
      <c r="AC40" s="598"/>
      <c r="AD40" s="598"/>
      <c r="AE40" s="598"/>
      <c r="AF40" s="598"/>
      <c r="AG40" s="598"/>
      <c r="AH40" s="598"/>
      <c r="AI40" s="598"/>
      <c r="AJ40" s="598"/>
      <c r="AK40" s="598"/>
      <c r="AL40" s="178"/>
      <c r="AM40" s="597" t="str">
        <f t="shared" si="0"/>
        <v/>
      </c>
      <c r="AN40" s="597"/>
      <c r="AO40" s="598"/>
      <c r="AP40" s="598"/>
      <c r="AQ40" s="598"/>
      <c r="AR40" s="598"/>
      <c r="AS40" s="598"/>
      <c r="AT40" s="598"/>
      <c r="AU40" s="598"/>
      <c r="AV40" s="598"/>
      <c r="AW40" s="598"/>
      <c r="AX40" s="598"/>
      <c r="AY40" s="598"/>
      <c r="AZ40" s="598"/>
      <c r="BA40" s="598"/>
      <c r="BB40" s="598"/>
      <c r="BC40" s="598"/>
      <c r="BD40" s="178"/>
      <c r="BE40" s="597" t="str">
        <f t="shared" si="1"/>
        <v/>
      </c>
      <c r="BF40" s="597"/>
      <c r="BG40" s="598"/>
      <c r="BH40" s="598"/>
      <c r="BI40" s="598"/>
      <c r="BJ40" s="598"/>
      <c r="BK40" s="598"/>
      <c r="BL40" s="598"/>
      <c r="BM40" s="598"/>
      <c r="BN40" s="598"/>
      <c r="BO40" s="598"/>
      <c r="BP40" s="598"/>
      <c r="BQ40" s="598"/>
      <c r="BR40" s="598"/>
      <c r="BS40" s="598"/>
      <c r="BT40" s="598"/>
      <c r="BU40" s="598"/>
      <c r="BV40" s="178"/>
      <c r="BW40" s="597">
        <f t="shared" si="2"/>
        <v>15</v>
      </c>
      <c r="BX40" s="597"/>
      <c r="BY40" s="598" t="str">
        <f>IF('各会計、関係団体の財政状況及び健全化判断比率'!B74="","",'各会計、関係団体の財政状況及び健全化判断比率'!B74)</f>
        <v>大洲・喜多衛生事務組合</v>
      </c>
      <c r="BZ40" s="598"/>
      <c r="CA40" s="598"/>
      <c r="CB40" s="598"/>
      <c r="CC40" s="598"/>
      <c r="CD40" s="598"/>
      <c r="CE40" s="598"/>
      <c r="CF40" s="598"/>
      <c r="CG40" s="598"/>
      <c r="CH40" s="598"/>
      <c r="CI40" s="598"/>
      <c r="CJ40" s="598"/>
      <c r="CK40" s="598"/>
      <c r="CL40" s="598"/>
      <c r="CM40" s="598"/>
      <c r="CN40" s="178"/>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5"/>
    </row>
    <row r="41" spans="1:113" ht="32.25" customHeight="1" x14ac:dyDescent="0.15">
      <c r="A41" s="178"/>
      <c r="B41" s="202"/>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8"/>
      <c r="U41" s="597" t="str">
        <f t="shared" si="4"/>
        <v/>
      </c>
      <c r="V41" s="597"/>
      <c r="W41" s="598"/>
      <c r="X41" s="598"/>
      <c r="Y41" s="598"/>
      <c r="Z41" s="598"/>
      <c r="AA41" s="598"/>
      <c r="AB41" s="598"/>
      <c r="AC41" s="598"/>
      <c r="AD41" s="598"/>
      <c r="AE41" s="598"/>
      <c r="AF41" s="598"/>
      <c r="AG41" s="598"/>
      <c r="AH41" s="598"/>
      <c r="AI41" s="598"/>
      <c r="AJ41" s="598"/>
      <c r="AK41" s="598"/>
      <c r="AL41" s="178"/>
      <c r="AM41" s="597" t="str">
        <f t="shared" si="0"/>
        <v/>
      </c>
      <c r="AN41" s="597"/>
      <c r="AO41" s="598"/>
      <c r="AP41" s="598"/>
      <c r="AQ41" s="598"/>
      <c r="AR41" s="598"/>
      <c r="AS41" s="598"/>
      <c r="AT41" s="598"/>
      <c r="AU41" s="598"/>
      <c r="AV41" s="598"/>
      <c r="AW41" s="598"/>
      <c r="AX41" s="598"/>
      <c r="AY41" s="598"/>
      <c r="AZ41" s="598"/>
      <c r="BA41" s="598"/>
      <c r="BB41" s="598"/>
      <c r="BC41" s="598"/>
      <c r="BD41" s="178"/>
      <c r="BE41" s="597" t="str">
        <f t="shared" si="1"/>
        <v/>
      </c>
      <c r="BF41" s="597"/>
      <c r="BG41" s="598"/>
      <c r="BH41" s="598"/>
      <c r="BI41" s="598"/>
      <c r="BJ41" s="598"/>
      <c r="BK41" s="598"/>
      <c r="BL41" s="598"/>
      <c r="BM41" s="598"/>
      <c r="BN41" s="598"/>
      <c r="BO41" s="598"/>
      <c r="BP41" s="598"/>
      <c r="BQ41" s="598"/>
      <c r="BR41" s="598"/>
      <c r="BS41" s="598"/>
      <c r="BT41" s="598"/>
      <c r="BU41" s="598"/>
      <c r="BV41" s="178"/>
      <c r="BW41" s="597">
        <f t="shared" si="2"/>
        <v>16</v>
      </c>
      <c r="BX41" s="597"/>
      <c r="BY41" s="598" t="str">
        <f>IF('各会計、関係団体の財政状況及び健全化判断比率'!B75="","",'各会計、関係団体の財政状況及び健全化判断比率'!B75)</f>
        <v>大洲喜多特別養護老人ホーム事務組合　一般会計</v>
      </c>
      <c r="BZ41" s="598"/>
      <c r="CA41" s="598"/>
      <c r="CB41" s="598"/>
      <c r="CC41" s="598"/>
      <c r="CD41" s="598"/>
      <c r="CE41" s="598"/>
      <c r="CF41" s="598"/>
      <c r="CG41" s="598"/>
      <c r="CH41" s="598"/>
      <c r="CI41" s="598"/>
      <c r="CJ41" s="598"/>
      <c r="CK41" s="598"/>
      <c r="CL41" s="598"/>
      <c r="CM41" s="598"/>
      <c r="CN41" s="178"/>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5"/>
    </row>
    <row r="42" spans="1:113" ht="32.25" customHeight="1" x14ac:dyDescent="0.15">
      <c r="B42" s="202"/>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8"/>
      <c r="U42" s="597" t="str">
        <f t="shared" si="4"/>
        <v/>
      </c>
      <c r="V42" s="597"/>
      <c r="W42" s="598"/>
      <c r="X42" s="598"/>
      <c r="Y42" s="598"/>
      <c r="Z42" s="598"/>
      <c r="AA42" s="598"/>
      <c r="AB42" s="598"/>
      <c r="AC42" s="598"/>
      <c r="AD42" s="598"/>
      <c r="AE42" s="598"/>
      <c r="AF42" s="598"/>
      <c r="AG42" s="598"/>
      <c r="AH42" s="598"/>
      <c r="AI42" s="598"/>
      <c r="AJ42" s="598"/>
      <c r="AK42" s="598"/>
      <c r="AL42" s="178"/>
      <c r="AM42" s="597" t="str">
        <f t="shared" si="0"/>
        <v/>
      </c>
      <c r="AN42" s="597"/>
      <c r="AO42" s="598"/>
      <c r="AP42" s="598"/>
      <c r="AQ42" s="598"/>
      <c r="AR42" s="598"/>
      <c r="AS42" s="598"/>
      <c r="AT42" s="598"/>
      <c r="AU42" s="598"/>
      <c r="AV42" s="598"/>
      <c r="AW42" s="598"/>
      <c r="AX42" s="598"/>
      <c r="AY42" s="598"/>
      <c r="AZ42" s="598"/>
      <c r="BA42" s="598"/>
      <c r="BB42" s="598"/>
      <c r="BC42" s="598"/>
      <c r="BD42" s="178"/>
      <c r="BE42" s="597" t="str">
        <f t="shared" si="1"/>
        <v/>
      </c>
      <c r="BF42" s="597"/>
      <c r="BG42" s="598"/>
      <c r="BH42" s="598"/>
      <c r="BI42" s="598"/>
      <c r="BJ42" s="598"/>
      <c r="BK42" s="598"/>
      <c r="BL42" s="598"/>
      <c r="BM42" s="598"/>
      <c r="BN42" s="598"/>
      <c r="BO42" s="598"/>
      <c r="BP42" s="598"/>
      <c r="BQ42" s="598"/>
      <c r="BR42" s="598"/>
      <c r="BS42" s="598"/>
      <c r="BT42" s="598"/>
      <c r="BU42" s="598"/>
      <c r="BV42" s="178"/>
      <c r="BW42" s="597">
        <f t="shared" si="2"/>
        <v>17</v>
      </c>
      <c r="BX42" s="597"/>
      <c r="BY42" s="598" t="str">
        <f>IF('各会計、関係団体の財政状況及び健全化判断比率'!B76="","",'各会計、関係団体の財政状況及び健全化判断比率'!B76)</f>
        <v>大洲喜多特別養護老人ホーム事務組合　公営企業会計</v>
      </c>
      <c r="BZ42" s="598"/>
      <c r="CA42" s="598"/>
      <c r="CB42" s="598"/>
      <c r="CC42" s="598"/>
      <c r="CD42" s="598"/>
      <c r="CE42" s="598"/>
      <c r="CF42" s="598"/>
      <c r="CG42" s="598"/>
      <c r="CH42" s="598"/>
      <c r="CI42" s="598"/>
      <c r="CJ42" s="598"/>
      <c r="CK42" s="598"/>
      <c r="CL42" s="598"/>
      <c r="CM42" s="598"/>
      <c r="CN42" s="178"/>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5"/>
    </row>
    <row r="43" spans="1:113" ht="32.25" customHeight="1" x14ac:dyDescent="0.15">
      <c r="B43" s="202"/>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8"/>
      <c r="U43" s="597" t="str">
        <f t="shared" si="4"/>
        <v/>
      </c>
      <c r="V43" s="597"/>
      <c r="W43" s="598"/>
      <c r="X43" s="598"/>
      <c r="Y43" s="598"/>
      <c r="Z43" s="598"/>
      <c r="AA43" s="598"/>
      <c r="AB43" s="598"/>
      <c r="AC43" s="598"/>
      <c r="AD43" s="598"/>
      <c r="AE43" s="598"/>
      <c r="AF43" s="598"/>
      <c r="AG43" s="598"/>
      <c r="AH43" s="598"/>
      <c r="AI43" s="598"/>
      <c r="AJ43" s="598"/>
      <c r="AK43" s="598"/>
      <c r="AL43" s="178"/>
      <c r="AM43" s="597" t="str">
        <f t="shared" si="0"/>
        <v/>
      </c>
      <c r="AN43" s="597"/>
      <c r="AO43" s="598"/>
      <c r="AP43" s="598"/>
      <c r="AQ43" s="598"/>
      <c r="AR43" s="598"/>
      <c r="AS43" s="598"/>
      <c r="AT43" s="598"/>
      <c r="AU43" s="598"/>
      <c r="AV43" s="598"/>
      <c r="AW43" s="598"/>
      <c r="AX43" s="598"/>
      <c r="AY43" s="598"/>
      <c r="AZ43" s="598"/>
      <c r="BA43" s="598"/>
      <c r="BB43" s="598"/>
      <c r="BC43" s="598"/>
      <c r="BD43" s="178"/>
      <c r="BE43" s="597" t="str">
        <f t="shared" si="1"/>
        <v/>
      </c>
      <c r="BF43" s="597"/>
      <c r="BG43" s="598"/>
      <c r="BH43" s="598"/>
      <c r="BI43" s="598"/>
      <c r="BJ43" s="598"/>
      <c r="BK43" s="598"/>
      <c r="BL43" s="598"/>
      <c r="BM43" s="598"/>
      <c r="BN43" s="598"/>
      <c r="BO43" s="598"/>
      <c r="BP43" s="598"/>
      <c r="BQ43" s="598"/>
      <c r="BR43" s="598"/>
      <c r="BS43" s="598"/>
      <c r="BT43" s="598"/>
      <c r="BU43" s="598"/>
      <c r="BV43" s="178"/>
      <c r="BW43" s="597">
        <f t="shared" si="2"/>
        <v>18</v>
      </c>
      <c r="BX43" s="597"/>
      <c r="BY43" s="598" t="str">
        <f>IF('各会計、関係団体の財政状況及び健全化判断比率'!B77="","",'各会計、関係団体の財政状況及び健全化判断比率'!B77)</f>
        <v>大洲地区広域消防事務組合</v>
      </c>
      <c r="BZ43" s="598"/>
      <c r="CA43" s="598"/>
      <c r="CB43" s="598"/>
      <c r="CC43" s="598"/>
      <c r="CD43" s="598"/>
      <c r="CE43" s="598"/>
      <c r="CF43" s="598"/>
      <c r="CG43" s="598"/>
      <c r="CH43" s="598"/>
      <c r="CI43" s="598"/>
      <c r="CJ43" s="598"/>
      <c r="CK43" s="598"/>
      <c r="CL43" s="598"/>
      <c r="CM43" s="598"/>
      <c r="CN43" s="178"/>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EuzMtoE9SvV0pqsRlDpvYnhQrIqGdDNmQ5gniJ9f9velSoTnrfvxdUN7Kig4XGzV+jG1BrDQX/9mpLllIYi4A==" saltValue="ryXI+oeYbvSne/H+80VI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2" t="s">
        <v>202</v>
      </c>
      <c r="DI1" s="603"/>
      <c r="DJ1" s="603"/>
      <c r="DK1" s="603"/>
      <c r="DL1" s="603"/>
      <c r="DM1" s="603"/>
      <c r="DN1" s="604"/>
      <c r="DO1" s="211"/>
      <c r="DP1" s="602" t="s">
        <v>203</v>
      </c>
      <c r="DQ1" s="603"/>
      <c r="DR1" s="603"/>
      <c r="DS1" s="603"/>
      <c r="DT1" s="603"/>
      <c r="DU1" s="603"/>
      <c r="DV1" s="603"/>
      <c r="DW1" s="603"/>
      <c r="DX1" s="603"/>
      <c r="DY1" s="603"/>
      <c r="DZ1" s="603"/>
      <c r="EA1" s="603"/>
      <c r="EB1" s="603"/>
      <c r="EC1" s="604"/>
      <c r="ED1" s="210"/>
      <c r="EE1" s="210"/>
      <c r="EF1" s="210"/>
      <c r="EG1" s="210"/>
      <c r="EH1" s="210"/>
      <c r="EI1" s="210"/>
      <c r="EJ1" s="210"/>
      <c r="EK1" s="210"/>
      <c r="EL1" s="210"/>
      <c r="EM1" s="210"/>
    </row>
    <row r="2" spans="2:143" ht="22.5" customHeight="1" x14ac:dyDescent="0.15">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1452436</v>
      </c>
      <c r="S5" s="613"/>
      <c r="T5" s="613"/>
      <c r="U5" s="613"/>
      <c r="V5" s="613"/>
      <c r="W5" s="613"/>
      <c r="X5" s="613"/>
      <c r="Y5" s="614"/>
      <c r="Z5" s="615">
        <v>12.5</v>
      </c>
      <c r="AA5" s="615"/>
      <c r="AB5" s="615"/>
      <c r="AC5" s="615"/>
      <c r="AD5" s="616">
        <v>1445109</v>
      </c>
      <c r="AE5" s="616"/>
      <c r="AF5" s="616"/>
      <c r="AG5" s="616"/>
      <c r="AH5" s="616"/>
      <c r="AI5" s="616"/>
      <c r="AJ5" s="616"/>
      <c r="AK5" s="616"/>
      <c r="AL5" s="617">
        <v>21.6</v>
      </c>
      <c r="AM5" s="618"/>
      <c r="AN5" s="618"/>
      <c r="AO5" s="619"/>
      <c r="AP5" s="609" t="s">
        <v>216</v>
      </c>
      <c r="AQ5" s="610"/>
      <c r="AR5" s="610"/>
      <c r="AS5" s="610"/>
      <c r="AT5" s="610"/>
      <c r="AU5" s="610"/>
      <c r="AV5" s="610"/>
      <c r="AW5" s="610"/>
      <c r="AX5" s="610"/>
      <c r="AY5" s="610"/>
      <c r="AZ5" s="610"/>
      <c r="BA5" s="610"/>
      <c r="BB5" s="610"/>
      <c r="BC5" s="610"/>
      <c r="BD5" s="610"/>
      <c r="BE5" s="610"/>
      <c r="BF5" s="611"/>
      <c r="BG5" s="623">
        <v>1452436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189776</v>
      </c>
      <c r="S6" s="624"/>
      <c r="T6" s="624"/>
      <c r="U6" s="624"/>
      <c r="V6" s="624"/>
      <c r="W6" s="624"/>
      <c r="X6" s="624"/>
      <c r="Y6" s="625"/>
      <c r="Z6" s="626">
        <v>1.6</v>
      </c>
      <c r="AA6" s="626"/>
      <c r="AB6" s="626"/>
      <c r="AC6" s="626"/>
      <c r="AD6" s="627">
        <v>189776</v>
      </c>
      <c r="AE6" s="627"/>
      <c r="AF6" s="627"/>
      <c r="AG6" s="627"/>
      <c r="AH6" s="627"/>
      <c r="AI6" s="627"/>
      <c r="AJ6" s="627"/>
      <c r="AK6" s="627"/>
      <c r="AL6" s="628">
        <v>2.8</v>
      </c>
      <c r="AM6" s="629"/>
      <c r="AN6" s="629"/>
      <c r="AO6" s="630"/>
      <c r="AP6" s="620" t="s">
        <v>221</v>
      </c>
      <c r="AQ6" s="621"/>
      <c r="AR6" s="621"/>
      <c r="AS6" s="621"/>
      <c r="AT6" s="621"/>
      <c r="AU6" s="621"/>
      <c r="AV6" s="621"/>
      <c r="AW6" s="621"/>
      <c r="AX6" s="621"/>
      <c r="AY6" s="621"/>
      <c r="AZ6" s="621"/>
      <c r="BA6" s="621"/>
      <c r="BB6" s="621"/>
      <c r="BC6" s="621"/>
      <c r="BD6" s="621"/>
      <c r="BE6" s="621"/>
      <c r="BF6" s="622"/>
      <c r="BG6" s="623">
        <v>1452436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83495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83495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752</v>
      </c>
      <c r="S7" s="624"/>
      <c r="T7" s="624"/>
      <c r="U7" s="624"/>
      <c r="V7" s="624"/>
      <c r="W7" s="624"/>
      <c r="X7" s="624"/>
      <c r="Y7" s="625"/>
      <c r="Z7" s="626">
        <v>0</v>
      </c>
      <c r="AA7" s="626"/>
      <c r="AB7" s="626"/>
      <c r="AC7" s="626"/>
      <c r="AD7" s="627">
        <v>752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562795</v>
      </c>
      <c r="BH7" s="624"/>
      <c r="BI7" s="624"/>
      <c r="BJ7" s="624"/>
      <c r="BK7" s="624"/>
      <c r="BL7" s="624"/>
      <c r="BM7" s="624"/>
      <c r="BN7" s="625"/>
      <c r="BO7" s="626">
        <v>38.700000000000003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1516508</v>
      </c>
      <c r="CS7" s="624"/>
      <c r="CT7" s="624"/>
      <c r="CU7" s="624"/>
      <c r="CV7" s="624"/>
      <c r="CW7" s="624"/>
      <c r="CX7" s="624"/>
      <c r="CY7" s="625"/>
      <c r="CZ7" s="626">
        <v>13.7</v>
      </c>
      <c r="DA7" s="626"/>
      <c r="DB7" s="626"/>
      <c r="DC7" s="626"/>
      <c r="DD7" s="632">
        <v>53888</v>
      </c>
      <c r="DE7" s="624"/>
      <c r="DF7" s="624"/>
      <c r="DG7" s="624"/>
      <c r="DH7" s="624"/>
      <c r="DI7" s="624"/>
      <c r="DJ7" s="624"/>
      <c r="DK7" s="624"/>
      <c r="DL7" s="624"/>
      <c r="DM7" s="624"/>
      <c r="DN7" s="624"/>
      <c r="DO7" s="624"/>
      <c r="DP7" s="625"/>
      <c r="DQ7" s="632">
        <v>1074436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7859</v>
      </c>
      <c r="S8" s="624"/>
      <c r="T8" s="624"/>
      <c r="U8" s="624"/>
      <c r="V8" s="624"/>
      <c r="W8" s="624"/>
      <c r="X8" s="624"/>
      <c r="Y8" s="625"/>
      <c r="Z8" s="626">
        <v>0.1</v>
      </c>
      <c r="AA8" s="626"/>
      <c r="AB8" s="626"/>
      <c r="AC8" s="626"/>
      <c r="AD8" s="627">
        <v>7859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23663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3143505</v>
      </c>
      <c r="CS8" s="624"/>
      <c r="CT8" s="624"/>
      <c r="CU8" s="624"/>
      <c r="CV8" s="624"/>
      <c r="CW8" s="624"/>
      <c r="CX8" s="624"/>
      <c r="CY8" s="625"/>
      <c r="CZ8" s="626">
        <v>28.4</v>
      </c>
      <c r="DA8" s="626"/>
      <c r="DB8" s="626"/>
      <c r="DC8" s="626"/>
      <c r="DD8" s="632">
        <v>6647</v>
      </c>
      <c r="DE8" s="624"/>
      <c r="DF8" s="624"/>
      <c r="DG8" s="624"/>
      <c r="DH8" s="624"/>
      <c r="DI8" s="624"/>
      <c r="DJ8" s="624"/>
      <c r="DK8" s="624"/>
      <c r="DL8" s="624"/>
      <c r="DM8" s="624"/>
      <c r="DN8" s="624"/>
      <c r="DO8" s="624"/>
      <c r="DP8" s="625"/>
      <c r="DQ8" s="632">
        <v>1970419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9508</v>
      </c>
      <c r="S9" s="624"/>
      <c r="T9" s="624"/>
      <c r="U9" s="624"/>
      <c r="V9" s="624"/>
      <c r="W9" s="624"/>
      <c r="X9" s="624"/>
      <c r="Y9" s="625"/>
      <c r="Z9" s="626">
        <v>0.1</v>
      </c>
      <c r="AA9" s="626"/>
      <c r="AB9" s="626"/>
      <c r="AC9" s="626"/>
      <c r="AD9" s="627">
        <v>9508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476866</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935343</v>
      </c>
      <c r="CS9" s="624"/>
      <c r="CT9" s="624"/>
      <c r="CU9" s="624"/>
      <c r="CV9" s="624"/>
      <c r="CW9" s="624"/>
      <c r="CX9" s="624"/>
      <c r="CY9" s="625"/>
      <c r="CZ9" s="626">
        <v>8.4</v>
      </c>
      <c r="DA9" s="626"/>
      <c r="DB9" s="626"/>
      <c r="DC9" s="626"/>
      <c r="DD9" s="632">
        <v>119959</v>
      </c>
      <c r="DE9" s="624"/>
      <c r="DF9" s="624"/>
      <c r="DG9" s="624"/>
      <c r="DH9" s="624"/>
      <c r="DI9" s="624"/>
      <c r="DJ9" s="624"/>
      <c r="DK9" s="624"/>
      <c r="DL9" s="624"/>
      <c r="DM9" s="624"/>
      <c r="DN9" s="624"/>
      <c r="DO9" s="624"/>
      <c r="DP9" s="625"/>
      <c r="DQ9" s="632">
        <v>788447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35203</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361826</v>
      </c>
      <c r="S11" s="624"/>
      <c r="T11" s="624"/>
      <c r="U11" s="624"/>
      <c r="V11" s="624"/>
      <c r="W11" s="624"/>
      <c r="X11" s="624"/>
      <c r="Y11" s="625"/>
      <c r="Z11" s="628">
        <v>3.1</v>
      </c>
      <c r="AA11" s="629"/>
      <c r="AB11" s="629"/>
      <c r="AC11" s="635"/>
      <c r="AD11" s="632">
        <v>361826</v>
      </c>
      <c r="AE11" s="624"/>
      <c r="AF11" s="624"/>
      <c r="AG11" s="624"/>
      <c r="AH11" s="624"/>
      <c r="AI11" s="624"/>
      <c r="AJ11" s="624"/>
      <c r="AK11" s="625"/>
      <c r="AL11" s="628">
        <v>5.4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27063</v>
      </c>
      <c r="BH11" s="624"/>
      <c r="BI11" s="624"/>
      <c r="BJ11" s="624"/>
      <c r="BK11" s="624"/>
      <c r="BL11" s="624"/>
      <c r="BM11" s="624"/>
      <c r="BN11" s="625"/>
      <c r="BO11" s="626">
        <v>1.9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713185</v>
      </c>
      <c r="CS11" s="624"/>
      <c r="CT11" s="624"/>
      <c r="CU11" s="624"/>
      <c r="CV11" s="624"/>
      <c r="CW11" s="624"/>
      <c r="CX11" s="624"/>
      <c r="CY11" s="625"/>
      <c r="CZ11" s="626">
        <v>6.4</v>
      </c>
      <c r="DA11" s="626"/>
      <c r="DB11" s="626"/>
      <c r="DC11" s="626"/>
      <c r="DD11" s="632">
        <v>351498</v>
      </c>
      <c r="DE11" s="624"/>
      <c r="DF11" s="624"/>
      <c r="DG11" s="624"/>
      <c r="DH11" s="624"/>
      <c r="DI11" s="624"/>
      <c r="DJ11" s="624"/>
      <c r="DK11" s="624"/>
      <c r="DL11" s="624"/>
      <c r="DM11" s="624"/>
      <c r="DN11" s="624"/>
      <c r="DO11" s="624"/>
      <c r="DP11" s="625"/>
      <c r="DQ11" s="632">
        <v>332767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22232</v>
      </c>
      <c r="S12" s="624"/>
      <c r="T12" s="624"/>
      <c r="U12" s="624"/>
      <c r="V12" s="624"/>
      <c r="W12" s="624"/>
      <c r="X12" s="624"/>
      <c r="Y12" s="625"/>
      <c r="Z12" s="626">
        <v>0.2</v>
      </c>
      <c r="AA12" s="626"/>
      <c r="AB12" s="626"/>
      <c r="AC12" s="626"/>
      <c r="AD12" s="627">
        <v>22232</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724995</v>
      </c>
      <c r="BH12" s="624"/>
      <c r="BI12" s="624"/>
      <c r="BJ12" s="624"/>
      <c r="BK12" s="624"/>
      <c r="BL12" s="624"/>
      <c r="BM12" s="624"/>
      <c r="BN12" s="625"/>
      <c r="BO12" s="626">
        <v>49.9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335058</v>
      </c>
      <c r="CS12" s="624"/>
      <c r="CT12" s="624"/>
      <c r="CU12" s="624"/>
      <c r="CV12" s="624"/>
      <c r="CW12" s="624"/>
      <c r="CX12" s="624"/>
      <c r="CY12" s="625"/>
      <c r="CZ12" s="626">
        <v>3</v>
      </c>
      <c r="DA12" s="626"/>
      <c r="DB12" s="626"/>
      <c r="DC12" s="626"/>
      <c r="DD12" s="632">
        <v>10193</v>
      </c>
      <c r="DE12" s="624"/>
      <c r="DF12" s="624"/>
      <c r="DG12" s="624"/>
      <c r="DH12" s="624"/>
      <c r="DI12" s="624"/>
      <c r="DJ12" s="624"/>
      <c r="DK12" s="624"/>
      <c r="DL12" s="624"/>
      <c r="DM12" s="624"/>
      <c r="DN12" s="624"/>
      <c r="DO12" s="624"/>
      <c r="DP12" s="625"/>
      <c r="DQ12" s="632">
        <v>185881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719483</v>
      </c>
      <c r="BH13" s="624"/>
      <c r="BI13" s="624"/>
      <c r="BJ13" s="624"/>
      <c r="BK13" s="624"/>
      <c r="BL13" s="624"/>
      <c r="BM13" s="624"/>
      <c r="BN13" s="625"/>
      <c r="BO13" s="626">
        <v>49.5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1064425</v>
      </c>
      <c r="CS13" s="624"/>
      <c r="CT13" s="624"/>
      <c r="CU13" s="624"/>
      <c r="CV13" s="624"/>
      <c r="CW13" s="624"/>
      <c r="CX13" s="624"/>
      <c r="CY13" s="625"/>
      <c r="CZ13" s="626">
        <v>9.6</v>
      </c>
      <c r="DA13" s="626"/>
      <c r="DB13" s="626"/>
      <c r="DC13" s="626"/>
      <c r="DD13" s="632">
        <v>700381</v>
      </c>
      <c r="DE13" s="624"/>
      <c r="DF13" s="624"/>
      <c r="DG13" s="624"/>
      <c r="DH13" s="624"/>
      <c r="DI13" s="624"/>
      <c r="DJ13" s="624"/>
      <c r="DK13" s="624"/>
      <c r="DL13" s="624"/>
      <c r="DM13" s="624"/>
      <c r="DN13" s="624"/>
      <c r="DO13" s="624"/>
      <c r="DP13" s="625"/>
      <c r="DQ13" s="632">
        <v>602792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1608</v>
      </c>
      <c r="S14" s="624"/>
      <c r="T14" s="624"/>
      <c r="U14" s="624"/>
      <c r="V14" s="624"/>
      <c r="W14" s="624"/>
      <c r="X14" s="624"/>
      <c r="Y14" s="625"/>
      <c r="Z14" s="626">
        <v>0</v>
      </c>
      <c r="AA14" s="626"/>
      <c r="AB14" s="626"/>
      <c r="AC14" s="626"/>
      <c r="AD14" s="627">
        <v>1608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73222</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510794</v>
      </c>
      <c r="CS14" s="624"/>
      <c r="CT14" s="624"/>
      <c r="CU14" s="624"/>
      <c r="CV14" s="624"/>
      <c r="CW14" s="624"/>
      <c r="CX14" s="624"/>
      <c r="CY14" s="625"/>
      <c r="CZ14" s="626">
        <v>4.5999999999999996</v>
      </c>
      <c r="DA14" s="626"/>
      <c r="DB14" s="626"/>
      <c r="DC14" s="626"/>
      <c r="DD14" s="632">
        <v>31865</v>
      </c>
      <c r="DE14" s="624"/>
      <c r="DF14" s="624"/>
      <c r="DG14" s="624"/>
      <c r="DH14" s="624"/>
      <c r="DI14" s="624"/>
      <c r="DJ14" s="624"/>
      <c r="DK14" s="624"/>
      <c r="DL14" s="624"/>
      <c r="DM14" s="624"/>
      <c r="DN14" s="624"/>
      <c r="DO14" s="624"/>
      <c r="DP14" s="625"/>
      <c r="DQ14" s="632">
        <v>481736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91424</v>
      </c>
      <c r="BH15" s="624"/>
      <c r="BI15" s="624"/>
      <c r="BJ15" s="624"/>
      <c r="BK15" s="624"/>
      <c r="BL15" s="624"/>
      <c r="BM15" s="624"/>
      <c r="BN15" s="625"/>
      <c r="BO15" s="626">
        <v>6.3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1612038</v>
      </c>
      <c r="CS15" s="624"/>
      <c r="CT15" s="624"/>
      <c r="CU15" s="624"/>
      <c r="CV15" s="624"/>
      <c r="CW15" s="624"/>
      <c r="CX15" s="624"/>
      <c r="CY15" s="625"/>
      <c r="CZ15" s="626">
        <v>14.6</v>
      </c>
      <c r="DA15" s="626"/>
      <c r="DB15" s="626"/>
      <c r="DC15" s="626"/>
      <c r="DD15" s="632">
        <v>548644</v>
      </c>
      <c r="DE15" s="624"/>
      <c r="DF15" s="624"/>
      <c r="DG15" s="624"/>
      <c r="DH15" s="624"/>
      <c r="DI15" s="624"/>
      <c r="DJ15" s="624"/>
      <c r="DK15" s="624"/>
      <c r="DL15" s="624"/>
      <c r="DM15" s="624"/>
      <c r="DN15" s="624"/>
      <c r="DO15" s="624"/>
      <c r="DP15" s="625"/>
      <c r="DQ15" s="632">
        <v>1021779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14060</v>
      </c>
      <c r="S16" s="624"/>
      <c r="T16" s="624"/>
      <c r="U16" s="624"/>
      <c r="V16" s="624"/>
      <c r="W16" s="624"/>
      <c r="X16" s="624"/>
      <c r="Y16" s="625"/>
      <c r="Z16" s="626">
        <v>0.1</v>
      </c>
      <c r="AA16" s="626"/>
      <c r="AB16" s="626"/>
      <c r="AC16" s="626"/>
      <c r="AD16" s="627">
        <v>14060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203086</v>
      </c>
      <c r="CS16" s="624"/>
      <c r="CT16" s="624"/>
      <c r="CU16" s="624"/>
      <c r="CV16" s="624"/>
      <c r="CW16" s="624"/>
      <c r="CX16" s="624"/>
      <c r="CY16" s="625"/>
      <c r="CZ16" s="626">
        <v>1.8</v>
      </c>
      <c r="DA16" s="626"/>
      <c r="DB16" s="626"/>
      <c r="DC16" s="626"/>
      <c r="DD16" s="632" t="s">
        <v>122</v>
      </c>
      <c r="DE16" s="624"/>
      <c r="DF16" s="624"/>
      <c r="DG16" s="624"/>
      <c r="DH16" s="624"/>
      <c r="DI16" s="624"/>
      <c r="DJ16" s="624"/>
      <c r="DK16" s="624"/>
      <c r="DL16" s="624"/>
      <c r="DM16" s="624"/>
      <c r="DN16" s="624"/>
      <c r="DO16" s="624"/>
      <c r="DP16" s="625"/>
      <c r="DQ16" s="632">
        <v>71251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33873</v>
      </c>
      <c r="S17" s="624"/>
      <c r="T17" s="624"/>
      <c r="U17" s="624"/>
      <c r="V17" s="624"/>
      <c r="W17" s="624"/>
      <c r="X17" s="624"/>
      <c r="Y17" s="625"/>
      <c r="Z17" s="626">
        <v>0.3</v>
      </c>
      <c r="AA17" s="626"/>
      <c r="AB17" s="626"/>
      <c r="AC17" s="626"/>
      <c r="AD17" s="627">
        <v>33873</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955765</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942251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12836</v>
      </c>
      <c r="S18" s="624"/>
      <c r="T18" s="624"/>
      <c r="U18" s="624"/>
      <c r="V18" s="624"/>
      <c r="W18" s="624"/>
      <c r="X18" s="624"/>
      <c r="Y18" s="625"/>
      <c r="Z18" s="626">
        <v>0.1</v>
      </c>
      <c r="AA18" s="626"/>
      <c r="AB18" s="626"/>
      <c r="AC18" s="626"/>
      <c r="AD18" s="627">
        <v>12836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10132</v>
      </c>
      <c r="S19" s="624"/>
      <c r="T19" s="624"/>
      <c r="U19" s="624"/>
      <c r="V19" s="624"/>
      <c r="W19" s="624"/>
      <c r="X19" s="624"/>
      <c r="Y19" s="625"/>
      <c r="Z19" s="626">
        <v>0.1</v>
      </c>
      <c r="AA19" s="626"/>
      <c r="AB19" s="626"/>
      <c r="AC19" s="626"/>
      <c r="AD19" s="627">
        <v>10132</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2704</v>
      </c>
      <c r="S20" s="624"/>
      <c r="T20" s="624"/>
      <c r="U20" s="624"/>
      <c r="V20" s="624"/>
      <c r="W20" s="624"/>
      <c r="X20" s="624"/>
      <c r="Y20" s="625"/>
      <c r="Z20" s="626">
        <v>0</v>
      </c>
      <c r="AA20" s="626"/>
      <c r="AB20" s="626"/>
      <c r="AC20" s="626"/>
      <c r="AD20" s="627">
        <v>2704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11073202</v>
      </c>
      <c r="CS20" s="624"/>
      <c r="CT20" s="624"/>
      <c r="CU20" s="624"/>
      <c r="CV20" s="624"/>
      <c r="CW20" s="624"/>
      <c r="CX20" s="624"/>
      <c r="CY20" s="625"/>
      <c r="CZ20" s="626">
        <v>100</v>
      </c>
      <c r="DA20" s="626"/>
      <c r="DB20" s="626"/>
      <c r="DC20" s="626"/>
      <c r="DD20" s="632">
        <v>1823075</v>
      </c>
      <c r="DE20" s="624"/>
      <c r="DF20" s="624"/>
      <c r="DG20" s="624"/>
      <c r="DH20" s="624"/>
      <c r="DI20" s="624"/>
      <c r="DJ20" s="624"/>
      <c r="DK20" s="624"/>
      <c r="DL20" s="624"/>
      <c r="DM20" s="624"/>
      <c r="DN20" s="624"/>
      <c r="DO20" s="624"/>
      <c r="DP20" s="625"/>
      <c r="DQ20" s="632">
        <v>7555254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5097912</v>
      </c>
      <c r="S21" s="624"/>
      <c r="T21" s="624"/>
      <c r="U21" s="624"/>
      <c r="V21" s="624"/>
      <c r="W21" s="624"/>
      <c r="X21" s="624"/>
      <c r="Y21" s="625"/>
      <c r="Z21" s="626">
        <v>43.8</v>
      </c>
      <c r="AA21" s="626"/>
      <c r="AB21" s="626"/>
      <c r="AC21" s="626"/>
      <c r="AD21" s="627">
        <v>4554238</v>
      </c>
      <c r="AE21" s="627"/>
      <c r="AF21" s="627"/>
      <c r="AG21" s="627"/>
      <c r="AH21" s="627"/>
      <c r="AI21" s="627"/>
      <c r="AJ21" s="627"/>
      <c r="AK21" s="627"/>
      <c r="AL21" s="628">
        <v>68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4554238</v>
      </c>
      <c r="S22" s="624"/>
      <c r="T22" s="624"/>
      <c r="U22" s="624"/>
      <c r="V22" s="624"/>
      <c r="W22" s="624"/>
      <c r="X22" s="624"/>
      <c r="Y22" s="625"/>
      <c r="Z22" s="626">
        <v>39.200000000000003</v>
      </c>
      <c r="AA22" s="626"/>
      <c r="AB22" s="626"/>
      <c r="AC22" s="626"/>
      <c r="AD22" s="627">
        <v>4554238</v>
      </c>
      <c r="AE22" s="627"/>
      <c r="AF22" s="627"/>
      <c r="AG22" s="627"/>
      <c r="AH22" s="627"/>
      <c r="AI22" s="627"/>
      <c r="AJ22" s="627"/>
      <c r="AK22" s="627"/>
      <c r="AL22" s="628">
        <v>68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543674</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4140526</v>
      </c>
      <c r="CS24" s="613"/>
      <c r="CT24" s="613"/>
      <c r="CU24" s="613"/>
      <c r="CV24" s="613"/>
      <c r="CW24" s="613"/>
      <c r="CX24" s="613"/>
      <c r="CY24" s="614"/>
      <c r="CZ24" s="617">
        <v>37.4</v>
      </c>
      <c r="DA24" s="618"/>
      <c r="DB24" s="618"/>
      <c r="DC24" s="634"/>
      <c r="DD24" s="658">
        <v>3433539</v>
      </c>
      <c r="DE24" s="613"/>
      <c r="DF24" s="613"/>
      <c r="DG24" s="613"/>
      <c r="DH24" s="613"/>
      <c r="DI24" s="613"/>
      <c r="DJ24" s="613"/>
      <c r="DK24" s="614"/>
      <c r="DL24" s="658">
        <v>3005235</v>
      </c>
      <c r="DM24" s="613"/>
      <c r="DN24" s="613"/>
      <c r="DO24" s="613"/>
      <c r="DP24" s="613"/>
      <c r="DQ24" s="613"/>
      <c r="DR24" s="613"/>
      <c r="DS24" s="613"/>
      <c r="DT24" s="613"/>
      <c r="DU24" s="613"/>
      <c r="DV24" s="614"/>
      <c r="DW24" s="617">
        <v>44.7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7204678</v>
      </c>
      <c r="S25" s="624"/>
      <c r="T25" s="624"/>
      <c r="U25" s="624"/>
      <c r="V25" s="624"/>
      <c r="W25" s="624"/>
      <c r="X25" s="624"/>
      <c r="Y25" s="625"/>
      <c r="Z25" s="626">
        <v>62</v>
      </c>
      <c r="AA25" s="626"/>
      <c r="AB25" s="626"/>
      <c r="AC25" s="626"/>
      <c r="AD25" s="627">
        <v>6653677</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2058385</v>
      </c>
      <c r="CS25" s="655"/>
      <c r="CT25" s="655"/>
      <c r="CU25" s="655"/>
      <c r="CV25" s="655"/>
      <c r="CW25" s="655"/>
      <c r="CX25" s="655"/>
      <c r="CY25" s="656"/>
      <c r="CZ25" s="628">
        <v>18.600000000000001</v>
      </c>
      <c r="DA25" s="653"/>
      <c r="DB25" s="653"/>
      <c r="DC25" s="657"/>
      <c r="DD25" s="632">
        <v>1985635</v>
      </c>
      <c r="DE25" s="655"/>
      <c r="DF25" s="655"/>
      <c r="DG25" s="655"/>
      <c r="DH25" s="655"/>
      <c r="DI25" s="655"/>
      <c r="DJ25" s="655"/>
      <c r="DK25" s="656"/>
      <c r="DL25" s="632">
        <v>1836481</v>
      </c>
      <c r="DM25" s="655"/>
      <c r="DN25" s="655"/>
      <c r="DO25" s="655"/>
      <c r="DP25" s="655"/>
      <c r="DQ25" s="655"/>
      <c r="DR25" s="655"/>
      <c r="DS25" s="655"/>
      <c r="DT25" s="655"/>
      <c r="DU25" s="655"/>
      <c r="DV25" s="656"/>
      <c r="DW25" s="628">
        <v>27.3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1442</v>
      </c>
      <c r="S26" s="624"/>
      <c r="T26" s="624"/>
      <c r="U26" s="624"/>
      <c r="V26" s="624"/>
      <c r="W26" s="624"/>
      <c r="X26" s="624"/>
      <c r="Y26" s="625"/>
      <c r="Z26" s="626">
        <v>0</v>
      </c>
      <c r="AA26" s="626"/>
      <c r="AB26" s="626"/>
      <c r="AC26" s="626"/>
      <c r="AD26" s="627">
        <v>1442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1289733</v>
      </c>
      <c r="CS26" s="624"/>
      <c r="CT26" s="624"/>
      <c r="CU26" s="624"/>
      <c r="CV26" s="624"/>
      <c r="CW26" s="624"/>
      <c r="CX26" s="624"/>
      <c r="CY26" s="625"/>
      <c r="CZ26" s="628">
        <v>11.6</v>
      </c>
      <c r="DA26" s="653"/>
      <c r="DB26" s="653"/>
      <c r="DC26" s="657"/>
      <c r="DD26" s="632">
        <v>1259504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31652</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1452436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1126376</v>
      </c>
      <c r="CS27" s="655"/>
      <c r="CT27" s="655"/>
      <c r="CU27" s="655"/>
      <c r="CV27" s="655"/>
      <c r="CW27" s="655"/>
      <c r="CX27" s="655"/>
      <c r="CY27" s="656"/>
      <c r="CZ27" s="628">
        <v>10.199999999999999</v>
      </c>
      <c r="DA27" s="653"/>
      <c r="DB27" s="653"/>
      <c r="DC27" s="657"/>
      <c r="DD27" s="632">
        <v>505653</v>
      </c>
      <c r="DE27" s="655"/>
      <c r="DF27" s="655"/>
      <c r="DG27" s="655"/>
      <c r="DH27" s="655"/>
      <c r="DI27" s="655"/>
      <c r="DJ27" s="655"/>
      <c r="DK27" s="656"/>
      <c r="DL27" s="632">
        <v>240033</v>
      </c>
      <c r="DM27" s="655"/>
      <c r="DN27" s="655"/>
      <c r="DO27" s="655"/>
      <c r="DP27" s="655"/>
      <c r="DQ27" s="655"/>
      <c r="DR27" s="655"/>
      <c r="DS27" s="655"/>
      <c r="DT27" s="655"/>
      <c r="DU27" s="655"/>
      <c r="DV27" s="656"/>
      <c r="DW27" s="628">
        <v>3.6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134038</v>
      </c>
      <c r="S28" s="624"/>
      <c r="T28" s="624"/>
      <c r="U28" s="624"/>
      <c r="V28" s="624"/>
      <c r="W28" s="624"/>
      <c r="X28" s="624"/>
      <c r="Y28" s="625"/>
      <c r="Z28" s="626">
        <v>1.2</v>
      </c>
      <c r="AA28" s="626"/>
      <c r="AB28" s="626"/>
      <c r="AC28" s="626"/>
      <c r="AD28" s="627">
        <v>42149</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955765</v>
      </c>
      <c r="CS28" s="624"/>
      <c r="CT28" s="624"/>
      <c r="CU28" s="624"/>
      <c r="CV28" s="624"/>
      <c r="CW28" s="624"/>
      <c r="CX28" s="624"/>
      <c r="CY28" s="625"/>
      <c r="CZ28" s="628">
        <v>8.6</v>
      </c>
      <c r="DA28" s="653"/>
      <c r="DB28" s="653"/>
      <c r="DC28" s="657"/>
      <c r="DD28" s="632">
        <v>942251</v>
      </c>
      <c r="DE28" s="624"/>
      <c r="DF28" s="624"/>
      <c r="DG28" s="624"/>
      <c r="DH28" s="624"/>
      <c r="DI28" s="624"/>
      <c r="DJ28" s="624"/>
      <c r="DK28" s="625"/>
      <c r="DL28" s="632">
        <v>928721</v>
      </c>
      <c r="DM28" s="624"/>
      <c r="DN28" s="624"/>
      <c r="DO28" s="624"/>
      <c r="DP28" s="624"/>
      <c r="DQ28" s="624"/>
      <c r="DR28" s="624"/>
      <c r="DS28" s="624"/>
      <c r="DT28" s="624"/>
      <c r="DU28" s="624"/>
      <c r="DV28" s="625"/>
      <c r="DW28" s="628">
        <v>13.8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37792</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955765</v>
      </c>
      <c r="CS29" s="655"/>
      <c r="CT29" s="655"/>
      <c r="CU29" s="655"/>
      <c r="CV29" s="655"/>
      <c r="CW29" s="655"/>
      <c r="CX29" s="655"/>
      <c r="CY29" s="656"/>
      <c r="CZ29" s="628">
        <v>8.6</v>
      </c>
      <c r="DA29" s="653"/>
      <c r="DB29" s="653"/>
      <c r="DC29" s="657"/>
      <c r="DD29" s="632">
        <v>942251</v>
      </c>
      <c r="DE29" s="655"/>
      <c r="DF29" s="655"/>
      <c r="DG29" s="655"/>
      <c r="DH29" s="655"/>
      <c r="DI29" s="655"/>
      <c r="DJ29" s="655"/>
      <c r="DK29" s="656"/>
      <c r="DL29" s="632">
        <v>928721</v>
      </c>
      <c r="DM29" s="655"/>
      <c r="DN29" s="655"/>
      <c r="DO29" s="655"/>
      <c r="DP29" s="655"/>
      <c r="DQ29" s="655"/>
      <c r="DR29" s="655"/>
      <c r="DS29" s="655"/>
      <c r="DT29" s="655"/>
      <c r="DU29" s="655"/>
      <c r="DV29" s="656"/>
      <c r="DW29" s="628">
        <v>13.8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1367370</v>
      </c>
      <c r="S30" s="624"/>
      <c r="T30" s="624"/>
      <c r="U30" s="624"/>
      <c r="V30" s="624"/>
      <c r="W30" s="624"/>
      <c r="X30" s="624"/>
      <c r="Y30" s="625"/>
      <c r="Z30" s="626">
        <v>11.8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937767</v>
      </c>
      <c r="CS30" s="624"/>
      <c r="CT30" s="624"/>
      <c r="CU30" s="624"/>
      <c r="CV30" s="624"/>
      <c r="CW30" s="624"/>
      <c r="CX30" s="624"/>
      <c r="CY30" s="625"/>
      <c r="CZ30" s="628">
        <v>8.5</v>
      </c>
      <c r="DA30" s="653"/>
      <c r="DB30" s="653"/>
      <c r="DC30" s="657"/>
      <c r="DD30" s="632">
        <v>924329</v>
      </c>
      <c r="DE30" s="624"/>
      <c r="DF30" s="624"/>
      <c r="DG30" s="624"/>
      <c r="DH30" s="624"/>
      <c r="DI30" s="624"/>
      <c r="DJ30" s="624"/>
      <c r="DK30" s="625"/>
      <c r="DL30" s="632">
        <v>910829</v>
      </c>
      <c r="DM30" s="624"/>
      <c r="DN30" s="624"/>
      <c r="DO30" s="624"/>
      <c r="DP30" s="624"/>
      <c r="DQ30" s="624"/>
      <c r="DR30" s="624"/>
      <c r="DS30" s="624"/>
      <c r="DT30" s="624"/>
      <c r="DU30" s="624"/>
      <c r="DV30" s="625"/>
      <c r="DW30" s="628">
        <v>13.5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5"/>
      <c r="AV31" s="215"/>
      <c r="AW31" s="215"/>
      <c r="AX31" s="609" t="s">
        <v>177</v>
      </c>
      <c r="AY31" s="610"/>
      <c r="AZ31" s="610"/>
      <c r="BA31" s="610"/>
      <c r="BB31" s="610"/>
      <c r="BC31" s="610"/>
      <c r="BD31" s="610"/>
      <c r="BE31" s="610"/>
      <c r="BF31" s="611"/>
      <c r="BG31" s="679">
        <v>98.7</v>
      </c>
      <c r="BH31" s="667"/>
      <c r="BI31" s="667"/>
      <c r="BJ31" s="667"/>
      <c r="BK31" s="667"/>
      <c r="BL31" s="667"/>
      <c r="BM31" s="618">
        <v>98.1</v>
      </c>
      <c r="BN31" s="667"/>
      <c r="BO31" s="667"/>
      <c r="BP31" s="667"/>
      <c r="BQ31" s="668"/>
      <c r="BR31" s="679">
        <v>99.4</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17998</v>
      </c>
      <c r="CS31" s="655"/>
      <c r="CT31" s="655"/>
      <c r="CU31" s="655"/>
      <c r="CV31" s="655"/>
      <c r="CW31" s="655"/>
      <c r="CX31" s="655"/>
      <c r="CY31" s="656"/>
      <c r="CZ31" s="628">
        <v>0.2</v>
      </c>
      <c r="DA31" s="653"/>
      <c r="DB31" s="653"/>
      <c r="DC31" s="657"/>
      <c r="DD31" s="632">
        <v>17922</v>
      </c>
      <c r="DE31" s="655"/>
      <c r="DF31" s="655"/>
      <c r="DG31" s="655"/>
      <c r="DH31" s="655"/>
      <c r="DI31" s="655"/>
      <c r="DJ31" s="655"/>
      <c r="DK31" s="656"/>
      <c r="DL31" s="632">
        <v>17892</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775274</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1" t="s">
        <v>302</v>
      </c>
      <c r="AX32" s="620" t="s">
        <v>303</v>
      </c>
      <c r="AY32" s="621"/>
      <c r="AZ32" s="621"/>
      <c r="BA32" s="621"/>
      <c r="BB32" s="621"/>
      <c r="BC32" s="621"/>
      <c r="BD32" s="621"/>
      <c r="BE32" s="621"/>
      <c r="BF32" s="622"/>
      <c r="BG32" s="680">
        <v>99.3</v>
      </c>
      <c r="BH32" s="655"/>
      <c r="BI32" s="655"/>
      <c r="BJ32" s="655"/>
      <c r="BK32" s="655"/>
      <c r="BL32" s="655"/>
      <c r="BM32" s="629">
        <v>99</v>
      </c>
      <c r="BN32" s="655"/>
      <c r="BO32" s="655"/>
      <c r="BP32" s="655"/>
      <c r="BQ32" s="678"/>
      <c r="BR32" s="680">
        <v>99.3</v>
      </c>
      <c r="BS32" s="655"/>
      <c r="BT32" s="655"/>
      <c r="BU32" s="655"/>
      <c r="BV32" s="655"/>
      <c r="BW32" s="655"/>
      <c r="BX32" s="629">
        <v>98.9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20145</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6"/>
      <c r="AV33" s="216"/>
      <c r="AW33" s="216"/>
      <c r="AX33" s="644" t="s">
        <v>306</v>
      </c>
      <c r="AY33" s="645"/>
      <c r="AZ33" s="645"/>
      <c r="BA33" s="645"/>
      <c r="BB33" s="645"/>
      <c r="BC33" s="645"/>
      <c r="BD33" s="645"/>
      <c r="BE33" s="645"/>
      <c r="BF33" s="646"/>
      <c r="BG33" s="681">
        <v>98.2</v>
      </c>
      <c r="BH33" s="682"/>
      <c r="BI33" s="682"/>
      <c r="BJ33" s="682"/>
      <c r="BK33" s="682"/>
      <c r="BL33" s="682"/>
      <c r="BM33" s="683">
        <v>97.1</v>
      </c>
      <c r="BN33" s="682"/>
      <c r="BO33" s="682"/>
      <c r="BP33" s="682"/>
      <c r="BQ33" s="684"/>
      <c r="BR33" s="681">
        <v>99.4</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4906515</v>
      </c>
      <c r="CS33" s="655"/>
      <c r="CT33" s="655"/>
      <c r="CU33" s="655"/>
      <c r="CV33" s="655"/>
      <c r="CW33" s="655"/>
      <c r="CX33" s="655"/>
      <c r="CY33" s="656"/>
      <c r="CZ33" s="628">
        <v>44.3</v>
      </c>
      <c r="DA33" s="653"/>
      <c r="DB33" s="653"/>
      <c r="DC33" s="657"/>
      <c r="DD33" s="632">
        <v>3380928</v>
      </c>
      <c r="DE33" s="655"/>
      <c r="DF33" s="655"/>
      <c r="DG33" s="655"/>
      <c r="DH33" s="655"/>
      <c r="DI33" s="655"/>
      <c r="DJ33" s="655"/>
      <c r="DK33" s="656"/>
      <c r="DL33" s="632">
        <v>2552798</v>
      </c>
      <c r="DM33" s="655"/>
      <c r="DN33" s="655"/>
      <c r="DO33" s="655"/>
      <c r="DP33" s="655"/>
      <c r="DQ33" s="655"/>
      <c r="DR33" s="655"/>
      <c r="DS33" s="655"/>
      <c r="DT33" s="655"/>
      <c r="DU33" s="655"/>
      <c r="DV33" s="656"/>
      <c r="DW33" s="628">
        <v>37.9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27051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20" t="s">
        <v>309</v>
      </c>
      <c r="CE34" s="621"/>
      <c r="CF34" s="621"/>
      <c r="CG34" s="621"/>
      <c r="CH34" s="621"/>
      <c r="CI34" s="621"/>
      <c r="CJ34" s="621"/>
      <c r="CK34" s="621"/>
      <c r="CL34" s="621"/>
      <c r="CM34" s="621"/>
      <c r="CN34" s="621"/>
      <c r="CO34" s="621"/>
      <c r="CP34" s="621"/>
      <c r="CQ34" s="622"/>
      <c r="CR34" s="623">
        <v>1281903</v>
      </c>
      <c r="CS34" s="624"/>
      <c r="CT34" s="624"/>
      <c r="CU34" s="624"/>
      <c r="CV34" s="624"/>
      <c r="CW34" s="624"/>
      <c r="CX34" s="624"/>
      <c r="CY34" s="625"/>
      <c r="CZ34" s="628">
        <v>11.6</v>
      </c>
      <c r="DA34" s="653"/>
      <c r="DB34" s="653"/>
      <c r="DC34" s="657"/>
      <c r="DD34" s="632">
        <v>929319</v>
      </c>
      <c r="DE34" s="624"/>
      <c r="DF34" s="624"/>
      <c r="DG34" s="624"/>
      <c r="DH34" s="624"/>
      <c r="DI34" s="624"/>
      <c r="DJ34" s="624"/>
      <c r="DK34" s="625"/>
      <c r="DL34" s="632">
        <v>827598</v>
      </c>
      <c r="DM34" s="624"/>
      <c r="DN34" s="624"/>
      <c r="DO34" s="624"/>
      <c r="DP34" s="624"/>
      <c r="DQ34" s="624"/>
      <c r="DR34" s="624"/>
      <c r="DS34" s="624"/>
      <c r="DT34" s="624"/>
      <c r="DU34" s="624"/>
      <c r="DV34" s="625"/>
      <c r="DW34" s="628">
        <v>12.3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525951</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19"/>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179128</v>
      </c>
      <c r="CS35" s="655"/>
      <c r="CT35" s="655"/>
      <c r="CU35" s="655"/>
      <c r="CV35" s="655"/>
      <c r="CW35" s="655"/>
      <c r="CX35" s="655"/>
      <c r="CY35" s="656"/>
      <c r="CZ35" s="628">
        <v>1.6</v>
      </c>
      <c r="DA35" s="653"/>
      <c r="DB35" s="653"/>
      <c r="DC35" s="657"/>
      <c r="DD35" s="632">
        <v>161413</v>
      </c>
      <c r="DE35" s="655"/>
      <c r="DF35" s="655"/>
      <c r="DG35" s="655"/>
      <c r="DH35" s="655"/>
      <c r="DI35" s="655"/>
      <c r="DJ35" s="655"/>
      <c r="DK35" s="656"/>
      <c r="DL35" s="632">
        <v>103041</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472164</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19"/>
      <c r="AQ36" s="689" t="s">
        <v>315</v>
      </c>
      <c r="AR36" s="690"/>
      <c r="AS36" s="690"/>
      <c r="AT36" s="690"/>
      <c r="AU36" s="690"/>
      <c r="AV36" s="690"/>
      <c r="AW36" s="690"/>
      <c r="AX36" s="690"/>
      <c r="AY36" s="691"/>
      <c r="AZ36" s="612">
        <v>1364875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12058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1799614</v>
      </c>
      <c r="CS36" s="624"/>
      <c r="CT36" s="624"/>
      <c r="CU36" s="624"/>
      <c r="CV36" s="624"/>
      <c r="CW36" s="624"/>
      <c r="CX36" s="624"/>
      <c r="CY36" s="625"/>
      <c r="CZ36" s="628">
        <v>16.3</v>
      </c>
      <c r="DA36" s="653"/>
      <c r="DB36" s="653"/>
      <c r="DC36" s="657"/>
      <c r="DD36" s="632">
        <v>1172941</v>
      </c>
      <c r="DE36" s="624"/>
      <c r="DF36" s="624"/>
      <c r="DG36" s="624"/>
      <c r="DH36" s="624"/>
      <c r="DI36" s="624"/>
      <c r="DJ36" s="624"/>
      <c r="DK36" s="625"/>
      <c r="DL36" s="632">
        <v>876379</v>
      </c>
      <c r="DM36" s="624"/>
      <c r="DN36" s="624"/>
      <c r="DO36" s="624"/>
      <c r="DP36" s="624"/>
      <c r="DQ36" s="624"/>
      <c r="DR36" s="624"/>
      <c r="DS36" s="624"/>
      <c r="DT36" s="624"/>
      <c r="DU36" s="624"/>
      <c r="DV36" s="625"/>
      <c r="DW36" s="628">
        <v>13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131129</v>
      </c>
      <c r="S37" s="624"/>
      <c r="T37" s="624"/>
      <c r="U37" s="624"/>
      <c r="V37" s="624"/>
      <c r="W37" s="624"/>
      <c r="X37" s="624"/>
      <c r="Y37" s="625"/>
      <c r="Z37" s="626">
        <v>1.1000000000000001</v>
      </c>
      <c r="AA37" s="626"/>
      <c r="AB37" s="626"/>
      <c r="AC37" s="626"/>
      <c r="AD37" s="627">
        <v>2123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179731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-14106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482039</v>
      </c>
      <c r="CS37" s="655"/>
      <c r="CT37" s="655"/>
      <c r="CU37" s="655"/>
      <c r="CV37" s="655"/>
      <c r="CW37" s="655"/>
      <c r="CX37" s="655"/>
      <c r="CY37" s="656"/>
      <c r="CZ37" s="628">
        <v>4.4000000000000004</v>
      </c>
      <c r="DA37" s="653"/>
      <c r="DB37" s="653"/>
      <c r="DC37" s="657"/>
      <c r="DD37" s="632">
        <v>482039</v>
      </c>
      <c r="DE37" s="655"/>
      <c r="DF37" s="655"/>
      <c r="DG37" s="655"/>
      <c r="DH37" s="655"/>
      <c r="DI37" s="655"/>
      <c r="DJ37" s="655"/>
      <c r="DK37" s="656"/>
      <c r="DL37" s="632">
        <v>412616</v>
      </c>
      <c r="DM37" s="655"/>
      <c r="DN37" s="655"/>
      <c r="DO37" s="655"/>
      <c r="DP37" s="655"/>
      <c r="DQ37" s="655"/>
      <c r="DR37" s="655"/>
      <c r="DS37" s="655"/>
      <c r="DT37" s="655"/>
      <c r="DU37" s="655"/>
      <c r="DV37" s="656"/>
      <c r="DW37" s="628">
        <v>6.1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898227</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169722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2282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1015422</v>
      </c>
      <c r="CS38" s="624"/>
      <c r="CT38" s="624"/>
      <c r="CU38" s="624"/>
      <c r="CV38" s="624"/>
      <c r="CW38" s="624"/>
      <c r="CX38" s="624"/>
      <c r="CY38" s="625"/>
      <c r="CZ38" s="628">
        <v>9.1999999999999993</v>
      </c>
      <c r="DA38" s="653"/>
      <c r="DB38" s="653"/>
      <c r="DC38" s="657"/>
      <c r="DD38" s="632">
        <v>817141</v>
      </c>
      <c r="DE38" s="624"/>
      <c r="DF38" s="624"/>
      <c r="DG38" s="624"/>
      <c r="DH38" s="624"/>
      <c r="DI38" s="624"/>
      <c r="DJ38" s="624"/>
      <c r="DK38" s="625"/>
      <c r="DL38" s="632">
        <v>745780</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3560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439697</v>
      </c>
      <c r="CS39" s="655"/>
      <c r="CT39" s="655"/>
      <c r="CU39" s="655"/>
      <c r="CV39" s="655"/>
      <c r="CW39" s="655"/>
      <c r="CX39" s="655"/>
      <c r="CY39" s="656"/>
      <c r="CZ39" s="628">
        <v>4</v>
      </c>
      <c r="DA39" s="653"/>
      <c r="DB39" s="653"/>
      <c r="DC39" s="657"/>
      <c r="DD39" s="632">
        <v>113395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30027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0"/>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190751</v>
      </c>
      <c r="CS40" s="624"/>
      <c r="CT40" s="624"/>
      <c r="CU40" s="624"/>
      <c r="CV40" s="624"/>
      <c r="CW40" s="624"/>
      <c r="CX40" s="624"/>
      <c r="CY40" s="625"/>
      <c r="CZ40" s="628">
        <v>1.7</v>
      </c>
      <c r="DA40" s="653"/>
      <c r="DB40" s="653"/>
      <c r="DC40" s="657"/>
      <c r="DD40" s="632">
        <v>186719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11626913</v>
      </c>
      <c r="S41" s="696"/>
      <c r="T41" s="696"/>
      <c r="U41" s="696"/>
      <c r="V41" s="696"/>
      <c r="W41" s="696"/>
      <c r="X41" s="696"/>
      <c r="Y41" s="700"/>
      <c r="Z41" s="701">
        <v>100</v>
      </c>
      <c r="AA41" s="701"/>
      <c r="AB41" s="701"/>
      <c r="AC41" s="701"/>
      <c r="AD41" s="702">
        <v>6699391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198983</v>
      </c>
      <c r="BA41" s="624"/>
      <c r="BB41" s="624"/>
      <c r="BC41" s="624"/>
      <c r="BD41" s="655"/>
      <c r="BE41" s="655"/>
      <c r="BF41" s="678"/>
      <c r="BG41" s="671"/>
      <c r="BH41" s="672"/>
      <c r="BI41" s="672"/>
      <c r="BJ41" s="672"/>
      <c r="BK41" s="672"/>
      <c r="BL41" s="220"/>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816439</v>
      </c>
      <c r="BA42" s="696"/>
      <c r="BB42" s="696"/>
      <c r="BC42" s="696"/>
      <c r="BD42" s="682"/>
      <c r="BE42" s="682"/>
      <c r="BF42" s="684"/>
      <c r="BG42" s="673"/>
      <c r="BH42" s="674"/>
      <c r="BI42" s="674"/>
      <c r="BJ42" s="674"/>
      <c r="BK42" s="674"/>
      <c r="BL42" s="221"/>
      <c r="BM42" s="645" t="s">
        <v>340</v>
      </c>
      <c r="BN42" s="645"/>
      <c r="BO42" s="645"/>
      <c r="BP42" s="645"/>
      <c r="BQ42" s="645"/>
      <c r="BR42" s="645"/>
      <c r="BS42" s="645"/>
      <c r="BT42" s="645"/>
      <c r="BU42" s="646"/>
      <c r="BV42" s="695">
        <v>384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2026161</v>
      </c>
      <c r="CS42" s="655"/>
      <c r="CT42" s="655"/>
      <c r="CU42" s="655"/>
      <c r="CV42" s="655"/>
      <c r="CW42" s="655"/>
      <c r="CX42" s="655"/>
      <c r="CY42" s="656"/>
      <c r="CZ42" s="628">
        <v>18.3</v>
      </c>
      <c r="DA42" s="653"/>
      <c r="DB42" s="653"/>
      <c r="DC42" s="657"/>
      <c r="DD42" s="632">
        <v>740787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1" t="s">
        <v>342</v>
      </c>
      <c r="CD43" s="620" t="s">
        <v>343</v>
      </c>
      <c r="CE43" s="621"/>
      <c r="CF43" s="621"/>
      <c r="CG43" s="621"/>
      <c r="CH43" s="621"/>
      <c r="CI43" s="621"/>
      <c r="CJ43" s="621"/>
      <c r="CK43" s="621"/>
      <c r="CL43" s="621"/>
      <c r="CM43" s="621"/>
      <c r="CN43" s="621"/>
      <c r="CO43" s="621"/>
      <c r="CP43" s="621"/>
      <c r="CQ43" s="622"/>
      <c r="CR43" s="623">
        <v>43810</v>
      </c>
      <c r="CS43" s="655"/>
      <c r="CT43" s="655"/>
      <c r="CU43" s="655"/>
      <c r="CV43" s="655"/>
      <c r="CW43" s="655"/>
      <c r="CX43" s="655"/>
      <c r="CY43" s="656"/>
      <c r="CZ43" s="628">
        <v>0.4</v>
      </c>
      <c r="DA43" s="653"/>
      <c r="DB43" s="653"/>
      <c r="DC43" s="657"/>
      <c r="DD43" s="632">
        <v>43810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1823075</v>
      </c>
      <c r="CS44" s="624"/>
      <c r="CT44" s="624"/>
      <c r="CU44" s="624"/>
      <c r="CV44" s="624"/>
      <c r="CW44" s="624"/>
      <c r="CX44" s="624"/>
      <c r="CY44" s="625"/>
      <c r="CZ44" s="628">
        <v>16.5</v>
      </c>
      <c r="DA44" s="629"/>
      <c r="DB44" s="629"/>
      <c r="DC44" s="635"/>
      <c r="DD44" s="632">
        <v>669536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700798</v>
      </c>
      <c r="CS45" s="655"/>
      <c r="CT45" s="655"/>
      <c r="CU45" s="655"/>
      <c r="CV45" s="655"/>
      <c r="CW45" s="655"/>
      <c r="CX45" s="655"/>
      <c r="CY45" s="656"/>
      <c r="CZ45" s="628">
        <v>6.3</v>
      </c>
      <c r="DA45" s="653"/>
      <c r="DB45" s="653"/>
      <c r="DC45" s="657"/>
      <c r="DD45" s="632">
        <v>107203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2"/>
      <c r="CD46" s="661"/>
      <c r="CE46" s="662"/>
      <c r="CF46" s="620" t="s">
        <v>348</v>
      </c>
      <c r="CG46" s="621"/>
      <c r="CH46" s="621"/>
      <c r="CI46" s="621"/>
      <c r="CJ46" s="621"/>
      <c r="CK46" s="621"/>
      <c r="CL46" s="621"/>
      <c r="CM46" s="621"/>
      <c r="CN46" s="621"/>
      <c r="CO46" s="621"/>
      <c r="CP46" s="621"/>
      <c r="CQ46" s="622"/>
      <c r="CR46" s="623">
        <v>1090556</v>
      </c>
      <c r="CS46" s="624"/>
      <c r="CT46" s="624"/>
      <c r="CU46" s="624"/>
      <c r="CV46" s="624"/>
      <c r="CW46" s="624"/>
      <c r="CX46" s="624"/>
      <c r="CY46" s="625"/>
      <c r="CZ46" s="628">
        <v>9.8000000000000007</v>
      </c>
      <c r="DA46" s="629"/>
      <c r="DB46" s="629"/>
      <c r="DC46" s="635"/>
      <c r="DD46" s="632">
        <v>533604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2"/>
      <c r="CD47" s="661"/>
      <c r="CE47" s="662"/>
      <c r="CF47" s="620" t="s">
        <v>349</v>
      </c>
      <c r="CG47" s="621"/>
      <c r="CH47" s="621"/>
      <c r="CI47" s="621"/>
      <c r="CJ47" s="621"/>
      <c r="CK47" s="621"/>
      <c r="CL47" s="621"/>
      <c r="CM47" s="621"/>
      <c r="CN47" s="621"/>
      <c r="CO47" s="621"/>
      <c r="CP47" s="621"/>
      <c r="CQ47" s="622"/>
      <c r="CR47" s="623">
        <v>203086</v>
      </c>
      <c r="CS47" s="655"/>
      <c r="CT47" s="655"/>
      <c r="CU47" s="655"/>
      <c r="CV47" s="655"/>
      <c r="CW47" s="655"/>
      <c r="CX47" s="655"/>
      <c r="CY47" s="656"/>
      <c r="CZ47" s="628">
        <v>1.8</v>
      </c>
      <c r="DA47" s="653"/>
      <c r="DB47" s="653"/>
      <c r="DC47" s="657"/>
      <c r="DD47" s="632">
        <v>71251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2"/>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2"/>
      <c r="CD49" s="644" t="s">
        <v>351</v>
      </c>
      <c r="CE49" s="645"/>
      <c r="CF49" s="645"/>
      <c r="CG49" s="645"/>
      <c r="CH49" s="645"/>
      <c r="CI49" s="645"/>
      <c r="CJ49" s="645"/>
      <c r="CK49" s="645"/>
      <c r="CL49" s="645"/>
      <c r="CM49" s="645"/>
      <c r="CN49" s="645"/>
      <c r="CO49" s="645"/>
      <c r="CP49" s="645"/>
      <c r="CQ49" s="646"/>
      <c r="CR49" s="695">
        <v>11073202</v>
      </c>
      <c r="CS49" s="682"/>
      <c r="CT49" s="682"/>
      <c r="CU49" s="682"/>
      <c r="CV49" s="682"/>
      <c r="CW49" s="682"/>
      <c r="CX49" s="682"/>
      <c r="CY49" s="711"/>
      <c r="CZ49" s="703">
        <v>100</v>
      </c>
      <c r="DA49" s="712"/>
      <c r="DB49" s="712"/>
      <c r="DC49" s="713"/>
      <c r="DD49" s="714">
        <v>7555254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MQMR7bcMfgtq/ik1uAMPA8MrUztasq7tc7Hvujjfvs1f2mkcltjIYEqhlIaLs9w20dRYnkwDUgmAcqb6QN6BA==" saltValue="Og/jAOH5dox+pwmcoJpx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22" t="s">
        <v>353</v>
      </c>
      <c r="DK2" s="723"/>
      <c r="DL2" s="723"/>
      <c r="DM2" s="723"/>
      <c r="DN2" s="723"/>
      <c r="DO2" s="724"/>
      <c r="DP2" s="225"/>
      <c r="DQ2" s="722" t="s">
        <v>354</v>
      </c>
      <c r="DR2" s="723"/>
      <c r="DS2" s="723"/>
      <c r="DT2" s="723"/>
      <c r="DU2" s="723"/>
      <c r="DV2" s="723"/>
      <c r="DW2" s="723"/>
      <c r="DX2" s="723"/>
      <c r="DY2" s="723"/>
      <c r="DZ2" s="724"/>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9"/>
      <c r="BA4" s="229"/>
      <c r="BB4" s="229"/>
      <c r="BC4" s="229"/>
      <c r="BD4" s="229"/>
      <c r="BE4" s="230"/>
      <c r="BF4" s="230"/>
      <c r="BG4" s="230"/>
      <c r="BH4" s="230"/>
      <c r="BI4" s="230"/>
      <c r="BJ4" s="230"/>
      <c r="BK4" s="230"/>
      <c r="BL4" s="230"/>
      <c r="BM4" s="230"/>
      <c r="BN4" s="230"/>
      <c r="BO4" s="230"/>
      <c r="BP4" s="230"/>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1"/>
    </row>
    <row r="5" spans="1:131" s="232"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29"/>
      <c r="BA5" s="229"/>
      <c r="BB5" s="229"/>
      <c r="BC5" s="229"/>
      <c r="BD5" s="229"/>
      <c r="BE5" s="230"/>
      <c r="BF5" s="230"/>
      <c r="BG5" s="230"/>
      <c r="BH5" s="230"/>
      <c r="BI5" s="230"/>
      <c r="BJ5" s="230"/>
      <c r="BK5" s="230"/>
      <c r="BL5" s="230"/>
      <c r="BM5" s="230"/>
      <c r="BN5" s="230"/>
      <c r="BO5" s="230"/>
      <c r="BP5" s="230"/>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1"/>
    </row>
    <row r="6" spans="1:131" s="232"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9"/>
      <c r="BA6" s="229"/>
      <c r="BB6" s="229"/>
      <c r="BC6" s="229"/>
      <c r="BD6" s="229"/>
      <c r="BE6" s="230"/>
      <c r="BF6" s="230"/>
      <c r="BG6" s="230"/>
      <c r="BH6" s="230"/>
      <c r="BI6" s="230"/>
      <c r="BJ6" s="230"/>
      <c r="BK6" s="230"/>
      <c r="BL6" s="230"/>
      <c r="BM6" s="230"/>
      <c r="BN6" s="230"/>
      <c r="BO6" s="230"/>
      <c r="BP6" s="230"/>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1"/>
    </row>
    <row r="7" spans="1:131" s="232" customFormat="1" ht="26.25" customHeight="1" thickTop="1" x14ac:dyDescent="0.15">
      <c r="A7" s="233">
        <v>1</v>
      </c>
      <c r="B7" s="749" t="s">
        <v>374</v>
      </c>
      <c r="C7" s="750"/>
      <c r="D7" s="750"/>
      <c r="E7" s="750"/>
      <c r="F7" s="750"/>
      <c r="G7" s="750"/>
      <c r="H7" s="750"/>
      <c r="I7" s="750"/>
      <c r="J7" s="750"/>
      <c r="K7" s="750"/>
      <c r="L7" s="750"/>
      <c r="M7" s="750"/>
      <c r="N7" s="750"/>
      <c r="O7" s="750"/>
      <c r="P7" s="751"/>
      <c r="Q7" s="752">
        <v>11618</v>
      </c>
      <c r="R7" s="753"/>
      <c r="S7" s="753"/>
      <c r="T7" s="753"/>
      <c r="U7" s="753"/>
      <c r="V7" s="753">
        <v>11064</v>
      </c>
      <c r="W7" s="753"/>
      <c r="X7" s="753"/>
      <c r="Y7" s="753"/>
      <c r="Z7" s="753"/>
      <c r="AA7" s="753">
        <v>554</v>
      </c>
      <c r="AB7" s="753"/>
      <c r="AC7" s="753"/>
      <c r="AD7" s="753"/>
      <c r="AE7" s="754"/>
      <c r="AF7" s="755">
        <v>344</v>
      </c>
      <c r="AG7" s="756"/>
      <c r="AH7" s="756"/>
      <c r="AI7" s="756"/>
      <c r="AJ7" s="757"/>
      <c r="AK7" s="758">
        <v>490</v>
      </c>
      <c r="AL7" s="759"/>
      <c r="AM7" s="759"/>
      <c r="AN7" s="759"/>
      <c r="AO7" s="759"/>
      <c r="AP7" s="759">
        <v>7753</v>
      </c>
      <c r="AQ7" s="759"/>
      <c r="AR7" s="759"/>
      <c r="AS7" s="759"/>
      <c r="AT7" s="759"/>
      <c r="AU7" s="760"/>
      <c r="AV7" s="760"/>
      <c r="AW7" s="760"/>
      <c r="AX7" s="760"/>
      <c r="AY7" s="761"/>
      <c r="AZ7" s="229"/>
      <c r="BA7" s="229"/>
      <c r="BB7" s="229"/>
      <c r="BC7" s="229"/>
      <c r="BD7" s="229"/>
      <c r="BE7" s="230"/>
      <c r="BF7" s="230"/>
      <c r="BG7" s="230"/>
      <c r="BH7" s="230"/>
      <c r="BI7" s="230"/>
      <c r="BJ7" s="230"/>
      <c r="BK7" s="230"/>
      <c r="BL7" s="230"/>
      <c r="BM7" s="230"/>
      <c r="BN7" s="230"/>
      <c r="BO7" s="230"/>
      <c r="BP7" s="230"/>
      <c r="BQ7" s="233">
        <v>1</v>
      </c>
      <c r="BR7" s="234"/>
      <c r="BS7" s="746" t="s">
        <v>568</v>
      </c>
      <c r="BT7" s="747"/>
      <c r="BU7" s="747"/>
      <c r="BV7" s="747"/>
      <c r="BW7" s="747"/>
      <c r="BX7" s="747"/>
      <c r="BY7" s="747"/>
      <c r="BZ7" s="747"/>
      <c r="CA7" s="747"/>
      <c r="CB7" s="747"/>
      <c r="CC7" s="747"/>
      <c r="CD7" s="747"/>
      <c r="CE7" s="747"/>
      <c r="CF7" s="747"/>
      <c r="CG7" s="762"/>
      <c r="CH7" s="743">
        <v>-6</v>
      </c>
      <c r="CI7" s="744"/>
      <c r="CJ7" s="744"/>
      <c r="CK7" s="744"/>
      <c r="CL7" s="745"/>
      <c r="CM7" s="743">
        <v>147</v>
      </c>
      <c r="CN7" s="744"/>
      <c r="CO7" s="744"/>
      <c r="CP7" s="744"/>
      <c r="CQ7" s="745"/>
      <c r="CR7" s="743">
        <v>35</v>
      </c>
      <c r="CS7" s="744"/>
      <c r="CT7" s="744"/>
      <c r="CU7" s="744"/>
      <c r="CV7" s="745"/>
      <c r="CW7" s="743" t="s">
        <v>572</v>
      </c>
      <c r="CX7" s="744"/>
      <c r="CY7" s="744"/>
      <c r="CZ7" s="744"/>
      <c r="DA7" s="745"/>
      <c r="DB7" s="743" t="s">
        <v>572</v>
      </c>
      <c r="DC7" s="744"/>
      <c r="DD7" s="744"/>
      <c r="DE7" s="744"/>
      <c r="DF7" s="745"/>
      <c r="DG7" s="743" t="s">
        <v>572</v>
      </c>
      <c r="DH7" s="744"/>
      <c r="DI7" s="744"/>
      <c r="DJ7" s="744"/>
      <c r="DK7" s="745"/>
      <c r="DL7" s="743" t="s">
        <v>572</v>
      </c>
      <c r="DM7" s="744"/>
      <c r="DN7" s="744"/>
      <c r="DO7" s="744"/>
      <c r="DP7" s="745"/>
      <c r="DQ7" s="743" t="s">
        <v>572</v>
      </c>
      <c r="DR7" s="744"/>
      <c r="DS7" s="744"/>
      <c r="DT7" s="744"/>
      <c r="DU7" s="745"/>
      <c r="DV7" s="746"/>
      <c r="DW7" s="747"/>
      <c r="DX7" s="747"/>
      <c r="DY7" s="747"/>
      <c r="DZ7" s="748"/>
      <c r="EA7" s="231"/>
    </row>
    <row r="8" spans="1:131" s="232" customFormat="1" ht="26.25" customHeight="1" x14ac:dyDescent="0.15">
      <c r="A8" s="235">
        <v>2</v>
      </c>
      <c r="B8" s="780" t="s">
        <v>375</v>
      </c>
      <c r="C8" s="781"/>
      <c r="D8" s="781"/>
      <c r="E8" s="781"/>
      <c r="F8" s="781"/>
      <c r="G8" s="781"/>
      <c r="H8" s="781"/>
      <c r="I8" s="781"/>
      <c r="J8" s="781"/>
      <c r="K8" s="781"/>
      <c r="L8" s="781"/>
      <c r="M8" s="781"/>
      <c r="N8" s="781"/>
      <c r="O8" s="781"/>
      <c r="P8" s="782"/>
      <c r="Q8" s="783">
        <v>28</v>
      </c>
      <c r="R8" s="784"/>
      <c r="S8" s="784"/>
      <c r="T8" s="784"/>
      <c r="U8" s="784"/>
      <c r="V8" s="784">
        <v>28</v>
      </c>
      <c r="W8" s="784"/>
      <c r="X8" s="784"/>
      <c r="Y8" s="784"/>
      <c r="Z8" s="784"/>
      <c r="AA8" s="784" t="s">
        <v>551</v>
      </c>
      <c r="AB8" s="784"/>
      <c r="AC8" s="784"/>
      <c r="AD8" s="784"/>
      <c r="AE8" s="785"/>
      <c r="AF8" s="786" t="s">
        <v>122</v>
      </c>
      <c r="AG8" s="787"/>
      <c r="AH8" s="787"/>
      <c r="AI8" s="787"/>
      <c r="AJ8" s="788"/>
      <c r="AK8" s="769">
        <v>12</v>
      </c>
      <c r="AL8" s="770"/>
      <c r="AM8" s="770"/>
      <c r="AN8" s="770"/>
      <c r="AO8" s="770"/>
      <c r="AP8" s="770" t="s">
        <v>551</v>
      </c>
      <c r="AQ8" s="770"/>
      <c r="AR8" s="770"/>
      <c r="AS8" s="770"/>
      <c r="AT8" s="770"/>
      <c r="AU8" s="771"/>
      <c r="AV8" s="771"/>
      <c r="AW8" s="771"/>
      <c r="AX8" s="771"/>
      <c r="AY8" s="772"/>
      <c r="AZ8" s="229"/>
      <c r="BA8" s="229"/>
      <c r="BB8" s="229"/>
      <c r="BC8" s="229"/>
      <c r="BD8" s="229"/>
      <c r="BE8" s="230"/>
      <c r="BF8" s="230"/>
      <c r="BG8" s="230"/>
      <c r="BH8" s="230"/>
      <c r="BI8" s="230"/>
      <c r="BJ8" s="230"/>
      <c r="BK8" s="230"/>
      <c r="BL8" s="230"/>
      <c r="BM8" s="230"/>
      <c r="BN8" s="230"/>
      <c r="BO8" s="230"/>
      <c r="BP8" s="230"/>
      <c r="BQ8" s="235">
        <v>2</v>
      </c>
      <c r="BR8" s="236"/>
      <c r="BS8" s="773" t="s">
        <v>569</v>
      </c>
      <c r="BT8" s="774"/>
      <c r="BU8" s="774"/>
      <c r="BV8" s="774"/>
      <c r="BW8" s="774"/>
      <c r="BX8" s="774"/>
      <c r="BY8" s="774"/>
      <c r="BZ8" s="774"/>
      <c r="CA8" s="774"/>
      <c r="CB8" s="774"/>
      <c r="CC8" s="774"/>
      <c r="CD8" s="774"/>
      <c r="CE8" s="774"/>
      <c r="CF8" s="774"/>
      <c r="CG8" s="775"/>
      <c r="CH8" s="776">
        <v>1</v>
      </c>
      <c r="CI8" s="777"/>
      <c r="CJ8" s="777"/>
      <c r="CK8" s="777"/>
      <c r="CL8" s="778"/>
      <c r="CM8" s="776">
        <v>245</v>
      </c>
      <c r="CN8" s="777"/>
      <c r="CO8" s="777"/>
      <c r="CP8" s="777"/>
      <c r="CQ8" s="778"/>
      <c r="CR8" s="776">
        <v>115</v>
      </c>
      <c r="CS8" s="777"/>
      <c r="CT8" s="777"/>
      <c r="CU8" s="777"/>
      <c r="CV8" s="778"/>
      <c r="CW8" s="776" t="s">
        <v>572</v>
      </c>
      <c r="CX8" s="777"/>
      <c r="CY8" s="777"/>
      <c r="CZ8" s="777"/>
      <c r="DA8" s="778"/>
      <c r="DB8" s="776" t="s">
        <v>572</v>
      </c>
      <c r="DC8" s="777"/>
      <c r="DD8" s="777"/>
      <c r="DE8" s="777"/>
      <c r="DF8" s="778"/>
      <c r="DG8" s="776" t="s">
        <v>572</v>
      </c>
      <c r="DH8" s="777"/>
      <c r="DI8" s="777"/>
      <c r="DJ8" s="777"/>
      <c r="DK8" s="778"/>
      <c r="DL8" s="776" t="s">
        <v>572</v>
      </c>
      <c r="DM8" s="777"/>
      <c r="DN8" s="777"/>
      <c r="DO8" s="777"/>
      <c r="DP8" s="778"/>
      <c r="DQ8" s="776" t="s">
        <v>572</v>
      </c>
      <c r="DR8" s="777"/>
      <c r="DS8" s="777"/>
      <c r="DT8" s="777"/>
      <c r="DU8" s="778"/>
      <c r="DV8" s="773"/>
      <c r="DW8" s="774"/>
      <c r="DX8" s="774"/>
      <c r="DY8" s="774"/>
      <c r="DZ8" s="779"/>
      <c r="EA8" s="231"/>
    </row>
    <row r="9" spans="1:131" s="232" customFormat="1" ht="26.25" customHeight="1" x14ac:dyDescent="0.15">
      <c r="A9" s="235">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9"/>
      <c r="BA9" s="229"/>
      <c r="BB9" s="229"/>
      <c r="BC9" s="229"/>
      <c r="BD9" s="229"/>
      <c r="BE9" s="230"/>
      <c r="BF9" s="230"/>
      <c r="BG9" s="230"/>
      <c r="BH9" s="230"/>
      <c r="BI9" s="230"/>
      <c r="BJ9" s="230"/>
      <c r="BK9" s="230"/>
      <c r="BL9" s="230"/>
      <c r="BM9" s="230"/>
      <c r="BN9" s="230"/>
      <c r="BO9" s="230"/>
      <c r="BP9" s="230"/>
      <c r="BQ9" s="235">
        <v>3</v>
      </c>
      <c r="BR9" s="236"/>
      <c r="BS9" s="773" t="s">
        <v>570</v>
      </c>
      <c r="BT9" s="774"/>
      <c r="BU9" s="774"/>
      <c r="BV9" s="774"/>
      <c r="BW9" s="774"/>
      <c r="BX9" s="774"/>
      <c r="BY9" s="774"/>
      <c r="BZ9" s="774"/>
      <c r="CA9" s="774"/>
      <c r="CB9" s="774"/>
      <c r="CC9" s="774"/>
      <c r="CD9" s="774"/>
      <c r="CE9" s="774"/>
      <c r="CF9" s="774"/>
      <c r="CG9" s="775"/>
      <c r="CH9" s="776">
        <v>0</v>
      </c>
      <c r="CI9" s="777"/>
      <c r="CJ9" s="777"/>
      <c r="CK9" s="777"/>
      <c r="CL9" s="778"/>
      <c r="CM9" s="776">
        <v>34</v>
      </c>
      <c r="CN9" s="777"/>
      <c r="CO9" s="777"/>
      <c r="CP9" s="777"/>
      <c r="CQ9" s="778"/>
      <c r="CR9" s="776">
        <v>20</v>
      </c>
      <c r="CS9" s="777"/>
      <c r="CT9" s="777"/>
      <c r="CU9" s="777"/>
      <c r="CV9" s="778"/>
      <c r="CW9" s="776" t="s">
        <v>572</v>
      </c>
      <c r="CX9" s="777"/>
      <c r="CY9" s="777"/>
      <c r="CZ9" s="777"/>
      <c r="DA9" s="778"/>
      <c r="DB9" s="776" t="s">
        <v>572</v>
      </c>
      <c r="DC9" s="777"/>
      <c r="DD9" s="777"/>
      <c r="DE9" s="777"/>
      <c r="DF9" s="778"/>
      <c r="DG9" s="776" t="s">
        <v>572</v>
      </c>
      <c r="DH9" s="777"/>
      <c r="DI9" s="777"/>
      <c r="DJ9" s="777"/>
      <c r="DK9" s="778"/>
      <c r="DL9" s="776" t="s">
        <v>572</v>
      </c>
      <c r="DM9" s="777"/>
      <c r="DN9" s="777"/>
      <c r="DO9" s="777"/>
      <c r="DP9" s="778"/>
      <c r="DQ9" s="776" t="s">
        <v>572</v>
      </c>
      <c r="DR9" s="777"/>
      <c r="DS9" s="777"/>
      <c r="DT9" s="777"/>
      <c r="DU9" s="778"/>
      <c r="DV9" s="773"/>
      <c r="DW9" s="774"/>
      <c r="DX9" s="774"/>
      <c r="DY9" s="774"/>
      <c r="DZ9" s="779"/>
      <c r="EA9" s="231"/>
    </row>
    <row r="10" spans="1:131" s="232" customFormat="1" ht="26.25" customHeight="1" x14ac:dyDescent="0.15">
      <c r="A10" s="235">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9"/>
      <c r="BA10" s="229"/>
      <c r="BB10" s="229"/>
      <c r="BC10" s="229"/>
      <c r="BD10" s="229"/>
      <c r="BE10" s="230"/>
      <c r="BF10" s="230"/>
      <c r="BG10" s="230"/>
      <c r="BH10" s="230"/>
      <c r="BI10" s="230"/>
      <c r="BJ10" s="230"/>
      <c r="BK10" s="230"/>
      <c r="BL10" s="230"/>
      <c r="BM10" s="230"/>
      <c r="BN10" s="230"/>
      <c r="BO10" s="230"/>
      <c r="BP10" s="230"/>
      <c r="BQ10" s="235">
        <v>4</v>
      </c>
      <c r="BR10" s="236"/>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1"/>
    </row>
    <row r="11" spans="1:131" s="232" customFormat="1" ht="26.25" customHeight="1" x14ac:dyDescent="0.15">
      <c r="A11" s="235">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9"/>
      <c r="BA11" s="229"/>
      <c r="BB11" s="229"/>
      <c r="BC11" s="229"/>
      <c r="BD11" s="229"/>
      <c r="BE11" s="230"/>
      <c r="BF11" s="230"/>
      <c r="BG11" s="230"/>
      <c r="BH11" s="230"/>
      <c r="BI11" s="230"/>
      <c r="BJ11" s="230"/>
      <c r="BK11" s="230"/>
      <c r="BL11" s="230"/>
      <c r="BM11" s="230"/>
      <c r="BN11" s="230"/>
      <c r="BO11" s="230"/>
      <c r="BP11" s="230"/>
      <c r="BQ11" s="235">
        <v>5</v>
      </c>
      <c r="BR11" s="236"/>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1"/>
    </row>
    <row r="12" spans="1:131" s="232" customFormat="1" ht="26.25" customHeight="1" x14ac:dyDescent="0.15">
      <c r="A12" s="235">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9"/>
      <c r="BA12" s="229"/>
      <c r="BB12" s="229"/>
      <c r="BC12" s="229"/>
      <c r="BD12" s="229"/>
      <c r="BE12" s="230"/>
      <c r="BF12" s="230"/>
      <c r="BG12" s="230"/>
      <c r="BH12" s="230"/>
      <c r="BI12" s="230"/>
      <c r="BJ12" s="230"/>
      <c r="BK12" s="230"/>
      <c r="BL12" s="230"/>
      <c r="BM12" s="230"/>
      <c r="BN12" s="230"/>
      <c r="BO12" s="230"/>
      <c r="BP12" s="230"/>
      <c r="BQ12" s="235">
        <v>6</v>
      </c>
      <c r="BR12" s="236"/>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1"/>
    </row>
    <row r="13" spans="1:131" s="232" customFormat="1" ht="26.25" customHeight="1" x14ac:dyDescent="0.15">
      <c r="A13" s="235">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9"/>
      <c r="BA13" s="229"/>
      <c r="BB13" s="229"/>
      <c r="BC13" s="229"/>
      <c r="BD13" s="229"/>
      <c r="BE13" s="230"/>
      <c r="BF13" s="230"/>
      <c r="BG13" s="230"/>
      <c r="BH13" s="230"/>
      <c r="BI13" s="230"/>
      <c r="BJ13" s="230"/>
      <c r="BK13" s="230"/>
      <c r="BL13" s="230"/>
      <c r="BM13" s="230"/>
      <c r="BN13" s="230"/>
      <c r="BO13" s="230"/>
      <c r="BP13" s="230"/>
      <c r="BQ13" s="235">
        <v>7</v>
      </c>
      <c r="BR13" s="236"/>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1"/>
    </row>
    <row r="14" spans="1:131" s="232" customFormat="1" ht="26.25" customHeight="1" x14ac:dyDescent="0.15">
      <c r="A14" s="235">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9"/>
      <c r="BA14" s="229"/>
      <c r="BB14" s="229"/>
      <c r="BC14" s="229"/>
      <c r="BD14" s="229"/>
      <c r="BE14" s="230"/>
      <c r="BF14" s="230"/>
      <c r="BG14" s="230"/>
      <c r="BH14" s="230"/>
      <c r="BI14" s="230"/>
      <c r="BJ14" s="230"/>
      <c r="BK14" s="230"/>
      <c r="BL14" s="230"/>
      <c r="BM14" s="230"/>
      <c r="BN14" s="230"/>
      <c r="BO14" s="230"/>
      <c r="BP14" s="230"/>
      <c r="BQ14" s="235">
        <v>8</v>
      </c>
      <c r="BR14" s="236"/>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1"/>
    </row>
    <row r="15" spans="1:131" s="232" customFormat="1" ht="26.25" customHeight="1" x14ac:dyDescent="0.15">
      <c r="A15" s="235">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9"/>
      <c r="BA15" s="229"/>
      <c r="BB15" s="229"/>
      <c r="BC15" s="229"/>
      <c r="BD15" s="229"/>
      <c r="BE15" s="230"/>
      <c r="BF15" s="230"/>
      <c r="BG15" s="230"/>
      <c r="BH15" s="230"/>
      <c r="BI15" s="230"/>
      <c r="BJ15" s="230"/>
      <c r="BK15" s="230"/>
      <c r="BL15" s="230"/>
      <c r="BM15" s="230"/>
      <c r="BN15" s="230"/>
      <c r="BO15" s="230"/>
      <c r="BP15" s="230"/>
      <c r="BQ15" s="235">
        <v>9</v>
      </c>
      <c r="BR15" s="236"/>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1"/>
    </row>
    <row r="16" spans="1:131" s="232" customFormat="1" ht="26.25" customHeight="1" x14ac:dyDescent="0.15">
      <c r="A16" s="235">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9"/>
      <c r="BA16" s="229"/>
      <c r="BB16" s="229"/>
      <c r="BC16" s="229"/>
      <c r="BD16" s="229"/>
      <c r="BE16" s="230"/>
      <c r="BF16" s="230"/>
      <c r="BG16" s="230"/>
      <c r="BH16" s="230"/>
      <c r="BI16" s="230"/>
      <c r="BJ16" s="230"/>
      <c r="BK16" s="230"/>
      <c r="BL16" s="230"/>
      <c r="BM16" s="230"/>
      <c r="BN16" s="230"/>
      <c r="BO16" s="230"/>
      <c r="BP16" s="230"/>
      <c r="BQ16" s="235">
        <v>10</v>
      </c>
      <c r="BR16" s="236"/>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1"/>
    </row>
    <row r="17" spans="1:131" s="232" customFormat="1" ht="26.25" customHeight="1" x14ac:dyDescent="0.15">
      <c r="A17" s="235">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9"/>
      <c r="BA17" s="229"/>
      <c r="BB17" s="229"/>
      <c r="BC17" s="229"/>
      <c r="BD17" s="229"/>
      <c r="BE17" s="230"/>
      <c r="BF17" s="230"/>
      <c r="BG17" s="230"/>
      <c r="BH17" s="230"/>
      <c r="BI17" s="230"/>
      <c r="BJ17" s="230"/>
      <c r="BK17" s="230"/>
      <c r="BL17" s="230"/>
      <c r="BM17" s="230"/>
      <c r="BN17" s="230"/>
      <c r="BO17" s="230"/>
      <c r="BP17" s="230"/>
      <c r="BQ17" s="235">
        <v>11</v>
      </c>
      <c r="BR17" s="236"/>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1"/>
    </row>
    <row r="18" spans="1:131" s="232" customFormat="1" ht="26.25" customHeight="1" x14ac:dyDescent="0.15">
      <c r="A18" s="235">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9"/>
      <c r="BA18" s="229"/>
      <c r="BB18" s="229"/>
      <c r="BC18" s="229"/>
      <c r="BD18" s="229"/>
      <c r="BE18" s="230"/>
      <c r="BF18" s="230"/>
      <c r="BG18" s="230"/>
      <c r="BH18" s="230"/>
      <c r="BI18" s="230"/>
      <c r="BJ18" s="230"/>
      <c r="BK18" s="230"/>
      <c r="BL18" s="230"/>
      <c r="BM18" s="230"/>
      <c r="BN18" s="230"/>
      <c r="BO18" s="230"/>
      <c r="BP18" s="230"/>
      <c r="BQ18" s="235">
        <v>12</v>
      </c>
      <c r="BR18" s="236"/>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1"/>
    </row>
    <row r="19" spans="1:131" s="232" customFormat="1" ht="26.25" customHeight="1" x14ac:dyDescent="0.15">
      <c r="A19" s="235">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9"/>
      <c r="BA19" s="229"/>
      <c r="BB19" s="229"/>
      <c r="BC19" s="229"/>
      <c r="BD19" s="229"/>
      <c r="BE19" s="230"/>
      <c r="BF19" s="230"/>
      <c r="BG19" s="230"/>
      <c r="BH19" s="230"/>
      <c r="BI19" s="230"/>
      <c r="BJ19" s="230"/>
      <c r="BK19" s="230"/>
      <c r="BL19" s="230"/>
      <c r="BM19" s="230"/>
      <c r="BN19" s="230"/>
      <c r="BO19" s="230"/>
      <c r="BP19" s="230"/>
      <c r="BQ19" s="235">
        <v>13</v>
      </c>
      <c r="BR19" s="236"/>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1"/>
    </row>
    <row r="20" spans="1:131" s="232" customFormat="1" ht="26.25" customHeight="1" x14ac:dyDescent="0.15">
      <c r="A20" s="235">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9"/>
      <c r="BA20" s="229"/>
      <c r="BB20" s="229"/>
      <c r="BC20" s="229"/>
      <c r="BD20" s="229"/>
      <c r="BE20" s="230"/>
      <c r="BF20" s="230"/>
      <c r="BG20" s="230"/>
      <c r="BH20" s="230"/>
      <c r="BI20" s="230"/>
      <c r="BJ20" s="230"/>
      <c r="BK20" s="230"/>
      <c r="BL20" s="230"/>
      <c r="BM20" s="230"/>
      <c r="BN20" s="230"/>
      <c r="BO20" s="230"/>
      <c r="BP20" s="230"/>
      <c r="BQ20" s="235">
        <v>14</v>
      </c>
      <c r="BR20" s="236"/>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1"/>
    </row>
    <row r="21" spans="1:131" s="232" customFormat="1" ht="26.25" customHeight="1" thickBot="1" x14ac:dyDescent="0.2">
      <c r="A21" s="235">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9"/>
      <c r="BA21" s="229"/>
      <c r="BB21" s="229"/>
      <c r="BC21" s="229"/>
      <c r="BD21" s="229"/>
      <c r="BE21" s="230"/>
      <c r="BF21" s="230"/>
      <c r="BG21" s="230"/>
      <c r="BH21" s="230"/>
      <c r="BI21" s="230"/>
      <c r="BJ21" s="230"/>
      <c r="BK21" s="230"/>
      <c r="BL21" s="230"/>
      <c r="BM21" s="230"/>
      <c r="BN21" s="230"/>
      <c r="BO21" s="230"/>
      <c r="BP21" s="230"/>
      <c r="BQ21" s="235">
        <v>15</v>
      </c>
      <c r="BR21" s="236"/>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1"/>
    </row>
    <row r="22" spans="1:131" s="232" customFormat="1" ht="26.25" customHeight="1" x14ac:dyDescent="0.15">
      <c r="A22" s="235">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0"/>
      <c r="BF22" s="230"/>
      <c r="BG22" s="230"/>
      <c r="BH22" s="230"/>
      <c r="BI22" s="230"/>
      <c r="BJ22" s="230"/>
      <c r="BK22" s="230"/>
      <c r="BL22" s="230"/>
      <c r="BM22" s="230"/>
      <c r="BN22" s="230"/>
      <c r="BO22" s="230"/>
      <c r="BP22" s="230"/>
      <c r="BQ22" s="235">
        <v>16</v>
      </c>
      <c r="BR22" s="236"/>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1"/>
    </row>
    <row r="23" spans="1:131" s="232" customFormat="1" ht="26.25" customHeight="1" thickBot="1" x14ac:dyDescent="0.2">
      <c r="A23" s="237" t="s">
        <v>377</v>
      </c>
      <c r="B23" s="789" t="s">
        <v>378</v>
      </c>
      <c r="C23" s="790"/>
      <c r="D23" s="790"/>
      <c r="E23" s="790"/>
      <c r="F23" s="790"/>
      <c r="G23" s="790"/>
      <c r="H23" s="790"/>
      <c r="I23" s="790"/>
      <c r="J23" s="790"/>
      <c r="K23" s="790"/>
      <c r="L23" s="790"/>
      <c r="M23" s="790"/>
      <c r="N23" s="790"/>
      <c r="O23" s="790"/>
      <c r="P23" s="791"/>
      <c r="Q23" s="792">
        <f>Q7+Q8</f>
        <v>11646</v>
      </c>
      <c r="R23" s="793"/>
      <c r="S23" s="793"/>
      <c r="T23" s="793"/>
      <c r="U23" s="793"/>
      <c r="V23" s="793">
        <f>V7+V8</f>
        <v>11092</v>
      </c>
      <c r="W23" s="793"/>
      <c r="X23" s="793"/>
      <c r="Y23" s="793"/>
      <c r="Z23" s="793"/>
      <c r="AA23" s="793">
        <f>AA7</f>
        <v>554</v>
      </c>
      <c r="AB23" s="793"/>
      <c r="AC23" s="793"/>
      <c r="AD23" s="793"/>
      <c r="AE23" s="794"/>
      <c r="AF23" s="795">
        <v>344</v>
      </c>
      <c r="AG23" s="793"/>
      <c r="AH23" s="793"/>
      <c r="AI23" s="793"/>
      <c r="AJ23" s="796"/>
      <c r="AK23" s="797"/>
      <c r="AL23" s="798"/>
      <c r="AM23" s="798"/>
      <c r="AN23" s="798"/>
      <c r="AO23" s="798"/>
      <c r="AP23" s="793">
        <v>7753</v>
      </c>
      <c r="AQ23" s="793"/>
      <c r="AR23" s="793"/>
      <c r="AS23" s="793"/>
      <c r="AT23" s="793"/>
      <c r="AU23" s="809"/>
      <c r="AV23" s="809"/>
      <c r="AW23" s="809"/>
      <c r="AX23" s="809"/>
      <c r="AY23" s="810"/>
      <c r="AZ23" s="811" t="s">
        <v>122</v>
      </c>
      <c r="BA23" s="812"/>
      <c r="BB23" s="812"/>
      <c r="BC23" s="812"/>
      <c r="BD23" s="813"/>
      <c r="BE23" s="230"/>
      <c r="BF23" s="230"/>
      <c r="BG23" s="230"/>
      <c r="BH23" s="230"/>
      <c r="BI23" s="230"/>
      <c r="BJ23" s="230"/>
      <c r="BK23" s="230"/>
      <c r="BL23" s="230"/>
      <c r="BM23" s="230"/>
      <c r="BN23" s="230"/>
      <c r="BO23" s="230"/>
      <c r="BP23" s="230"/>
      <c r="BQ23" s="235">
        <v>17</v>
      </c>
      <c r="BR23" s="236"/>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1"/>
    </row>
    <row r="24" spans="1:131" s="232"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9"/>
      <c r="BA24" s="229"/>
      <c r="BB24" s="229"/>
      <c r="BC24" s="229"/>
      <c r="BD24" s="229"/>
      <c r="BE24" s="230"/>
      <c r="BF24" s="230"/>
      <c r="BG24" s="230"/>
      <c r="BH24" s="230"/>
      <c r="BI24" s="230"/>
      <c r="BJ24" s="230"/>
      <c r="BK24" s="230"/>
      <c r="BL24" s="230"/>
      <c r="BM24" s="230"/>
      <c r="BN24" s="230"/>
      <c r="BO24" s="230"/>
      <c r="BP24" s="230"/>
      <c r="BQ24" s="235">
        <v>18</v>
      </c>
      <c r="BR24" s="236"/>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1"/>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9"/>
      <c r="BK25" s="229"/>
      <c r="BL25" s="229"/>
      <c r="BM25" s="229"/>
      <c r="BN25" s="229"/>
      <c r="BO25" s="238"/>
      <c r="BP25" s="238"/>
      <c r="BQ25" s="235">
        <v>19</v>
      </c>
      <c r="BR25" s="236"/>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7"/>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29"/>
      <c r="BK26" s="229"/>
      <c r="BL26" s="229"/>
      <c r="BM26" s="229"/>
      <c r="BN26" s="229"/>
      <c r="BO26" s="238"/>
      <c r="BP26" s="238"/>
      <c r="BQ26" s="235">
        <v>20</v>
      </c>
      <c r="BR26" s="236"/>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7"/>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9"/>
      <c r="BK27" s="229"/>
      <c r="BL27" s="229"/>
      <c r="BM27" s="229"/>
      <c r="BN27" s="229"/>
      <c r="BO27" s="238"/>
      <c r="BP27" s="238"/>
      <c r="BQ27" s="235">
        <v>21</v>
      </c>
      <c r="BR27" s="236"/>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7"/>
    </row>
    <row r="28" spans="1:131" ht="26.25" customHeight="1" thickTop="1" x14ac:dyDescent="0.15">
      <c r="A28" s="239">
        <v>1</v>
      </c>
      <c r="B28" s="749" t="s">
        <v>389</v>
      </c>
      <c r="C28" s="750"/>
      <c r="D28" s="750"/>
      <c r="E28" s="750"/>
      <c r="F28" s="750"/>
      <c r="G28" s="750"/>
      <c r="H28" s="750"/>
      <c r="I28" s="750"/>
      <c r="J28" s="750"/>
      <c r="K28" s="750"/>
      <c r="L28" s="750"/>
      <c r="M28" s="750"/>
      <c r="N28" s="750"/>
      <c r="O28" s="750"/>
      <c r="P28" s="751"/>
      <c r="Q28" s="822">
        <v>1952</v>
      </c>
      <c r="R28" s="823"/>
      <c r="S28" s="823"/>
      <c r="T28" s="823"/>
      <c r="U28" s="823"/>
      <c r="V28" s="823">
        <v>1940</v>
      </c>
      <c r="W28" s="823"/>
      <c r="X28" s="823"/>
      <c r="Y28" s="823"/>
      <c r="Z28" s="823"/>
      <c r="AA28" s="823">
        <v>12</v>
      </c>
      <c r="AB28" s="823"/>
      <c r="AC28" s="823"/>
      <c r="AD28" s="823"/>
      <c r="AE28" s="824"/>
      <c r="AF28" s="825">
        <v>12</v>
      </c>
      <c r="AG28" s="823"/>
      <c r="AH28" s="823"/>
      <c r="AI28" s="823"/>
      <c r="AJ28" s="826"/>
      <c r="AK28" s="827">
        <v>199</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29"/>
      <c r="BK28" s="229"/>
      <c r="BL28" s="229"/>
      <c r="BM28" s="229"/>
      <c r="BN28" s="229"/>
      <c r="BO28" s="238"/>
      <c r="BP28" s="238"/>
      <c r="BQ28" s="235">
        <v>22</v>
      </c>
      <c r="BR28" s="236"/>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7"/>
    </row>
    <row r="29" spans="1:131" ht="26.25" customHeight="1" x14ac:dyDescent="0.15">
      <c r="A29" s="239">
        <v>2</v>
      </c>
      <c r="B29" s="780" t="s">
        <v>390</v>
      </c>
      <c r="C29" s="781"/>
      <c r="D29" s="781"/>
      <c r="E29" s="781"/>
      <c r="F29" s="781"/>
      <c r="G29" s="781"/>
      <c r="H29" s="781"/>
      <c r="I29" s="781"/>
      <c r="J29" s="781"/>
      <c r="K29" s="781"/>
      <c r="L29" s="781"/>
      <c r="M29" s="781"/>
      <c r="N29" s="781"/>
      <c r="O29" s="781"/>
      <c r="P29" s="782"/>
      <c r="Q29" s="783">
        <v>2822</v>
      </c>
      <c r="R29" s="784"/>
      <c r="S29" s="784"/>
      <c r="T29" s="784"/>
      <c r="U29" s="784"/>
      <c r="V29" s="784">
        <v>2740</v>
      </c>
      <c r="W29" s="784"/>
      <c r="X29" s="784"/>
      <c r="Y29" s="784"/>
      <c r="Z29" s="784"/>
      <c r="AA29" s="784">
        <v>82</v>
      </c>
      <c r="AB29" s="784"/>
      <c r="AC29" s="784"/>
      <c r="AD29" s="784"/>
      <c r="AE29" s="785"/>
      <c r="AF29" s="786">
        <v>82</v>
      </c>
      <c r="AG29" s="787"/>
      <c r="AH29" s="787"/>
      <c r="AI29" s="787"/>
      <c r="AJ29" s="788"/>
      <c r="AK29" s="834">
        <v>447</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29"/>
      <c r="BK29" s="229"/>
      <c r="BL29" s="229"/>
      <c r="BM29" s="229"/>
      <c r="BN29" s="229"/>
      <c r="BO29" s="238"/>
      <c r="BP29" s="238"/>
      <c r="BQ29" s="235">
        <v>23</v>
      </c>
      <c r="BR29" s="236"/>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7"/>
    </row>
    <row r="30" spans="1:131" ht="26.25" customHeight="1" x14ac:dyDescent="0.15">
      <c r="A30" s="239">
        <v>3</v>
      </c>
      <c r="B30" s="780" t="s">
        <v>391</v>
      </c>
      <c r="C30" s="781"/>
      <c r="D30" s="781"/>
      <c r="E30" s="781"/>
      <c r="F30" s="781"/>
      <c r="G30" s="781"/>
      <c r="H30" s="781"/>
      <c r="I30" s="781"/>
      <c r="J30" s="781"/>
      <c r="K30" s="781"/>
      <c r="L30" s="781"/>
      <c r="M30" s="781"/>
      <c r="N30" s="781"/>
      <c r="O30" s="781"/>
      <c r="P30" s="782"/>
      <c r="Q30" s="783">
        <v>268</v>
      </c>
      <c r="R30" s="784"/>
      <c r="S30" s="784"/>
      <c r="T30" s="784"/>
      <c r="U30" s="784"/>
      <c r="V30" s="784">
        <v>263</v>
      </c>
      <c r="W30" s="784"/>
      <c r="X30" s="784"/>
      <c r="Y30" s="784"/>
      <c r="Z30" s="784"/>
      <c r="AA30" s="784">
        <v>5</v>
      </c>
      <c r="AB30" s="784"/>
      <c r="AC30" s="784"/>
      <c r="AD30" s="784"/>
      <c r="AE30" s="785"/>
      <c r="AF30" s="786">
        <v>5</v>
      </c>
      <c r="AG30" s="787"/>
      <c r="AH30" s="787"/>
      <c r="AI30" s="787"/>
      <c r="AJ30" s="788"/>
      <c r="AK30" s="834">
        <v>89</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29"/>
      <c r="BK30" s="229"/>
      <c r="BL30" s="229"/>
      <c r="BM30" s="229"/>
      <c r="BN30" s="229"/>
      <c r="BO30" s="238"/>
      <c r="BP30" s="238"/>
      <c r="BQ30" s="235">
        <v>24</v>
      </c>
      <c r="BR30" s="236"/>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7"/>
    </row>
    <row r="31" spans="1:131" ht="26.25" customHeight="1" x14ac:dyDescent="0.15">
      <c r="A31" s="239">
        <v>4</v>
      </c>
      <c r="B31" s="780" t="s">
        <v>392</v>
      </c>
      <c r="C31" s="781"/>
      <c r="D31" s="781"/>
      <c r="E31" s="781"/>
      <c r="F31" s="781"/>
      <c r="G31" s="781"/>
      <c r="H31" s="781"/>
      <c r="I31" s="781"/>
      <c r="J31" s="781"/>
      <c r="K31" s="781"/>
      <c r="L31" s="781"/>
      <c r="M31" s="781"/>
      <c r="N31" s="781"/>
      <c r="O31" s="781"/>
      <c r="P31" s="782"/>
      <c r="Q31" s="783">
        <v>13</v>
      </c>
      <c r="R31" s="784"/>
      <c r="S31" s="784"/>
      <c r="T31" s="784"/>
      <c r="U31" s="784"/>
      <c r="V31" s="784">
        <v>13</v>
      </c>
      <c r="W31" s="784"/>
      <c r="X31" s="784"/>
      <c r="Y31" s="784"/>
      <c r="Z31" s="784"/>
      <c r="AA31" s="784" t="s">
        <v>551</v>
      </c>
      <c r="AB31" s="784"/>
      <c r="AC31" s="784"/>
      <c r="AD31" s="784"/>
      <c r="AE31" s="785"/>
      <c r="AF31" s="786" t="s">
        <v>122</v>
      </c>
      <c r="AG31" s="787"/>
      <c r="AH31" s="787"/>
      <c r="AI31" s="787"/>
      <c r="AJ31" s="788"/>
      <c r="AK31" s="834">
        <v>4</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29"/>
      <c r="BK31" s="229"/>
      <c r="BL31" s="229"/>
      <c r="BM31" s="229"/>
      <c r="BN31" s="229"/>
      <c r="BO31" s="238"/>
      <c r="BP31" s="238"/>
      <c r="BQ31" s="235">
        <v>25</v>
      </c>
      <c r="BR31" s="236"/>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7"/>
    </row>
    <row r="32" spans="1:131" ht="26.25" customHeight="1" x14ac:dyDescent="0.15">
      <c r="A32" s="239">
        <v>5</v>
      </c>
      <c r="B32" s="780" t="s">
        <v>393</v>
      </c>
      <c r="C32" s="781"/>
      <c r="D32" s="781"/>
      <c r="E32" s="781"/>
      <c r="F32" s="781"/>
      <c r="G32" s="781"/>
      <c r="H32" s="781"/>
      <c r="I32" s="781"/>
      <c r="J32" s="781"/>
      <c r="K32" s="781"/>
      <c r="L32" s="781"/>
      <c r="M32" s="781"/>
      <c r="N32" s="781"/>
      <c r="O32" s="781"/>
      <c r="P32" s="782"/>
      <c r="Q32" s="783">
        <v>400</v>
      </c>
      <c r="R32" s="784"/>
      <c r="S32" s="784"/>
      <c r="T32" s="784"/>
      <c r="U32" s="784"/>
      <c r="V32" s="784">
        <v>348</v>
      </c>
      <c r="W32" s="784"/>
      <c r="X32" s="784"/>
      <c r="Y32" s="784"/>
      <c r="Z32" s="784"/>
      <c r="AA32" s="784">
        <v>52</v>
      </c>
      <c r="AB32" s="784"/>
      <c r="AC32" s="784"/>
      <c r="AD32" s="784"/>
      <c r="AE32" s="785"/>
      <c r="AF32" s="786">
        <v>1148</v>
      </c>
      <c r="AG32" s="787"/>
      <c r="AH32" s="787"/>
      <c r="AI32" s="787"/>
      <c r="AJ32" s="788"/>
      <c r="AK32" s="834">
        <v>180</v>
      </c>
      <c r="AL32" s="830"/>
      <c r="AM32" s="830"/>
      <c r="AN32" s="830"/>
      <c r="AO32" s="830"/>
      <c r="AP32" s="830">
        <v>2545</v>
      </c>
      <c r="AQ32" s="830"/>
      <c r="AR32" s="830"/>
      <c r="AS32" s="830"/>
      <c r="AT32" s="830"/>
      <c r="AU32" s="830">
        <v>939</v>
      </c>
      <c r="AV32" s="830"/>
      <c r="AW32" s="830"/>
      <c r="AX32" s="830"/>
      <c r="AY32" s="830"/>
      <c r="AZ32" s="831" t="s">
        <v>551</v>
      </c>
      <c r="BA32" s="831"/>
      <c r="BB32" s="831"/>
      <c r="BC32" s="831"/>
      <c r="BD32" s="831"/>
      <c r="BE32" s="832" t="s">
        <v>394</v>
      </c>
      <c r="BF32" s="832"/>
      <c r="BG32" s="832"/>
      <c r="BH32" s="832"/>
      <c r="BI32" s="833"/>
      <c r="BJ32" s="229"/>
      <c r="BK32" s="229"/>
      <c r="BL32" s="229"/>
      <c r="BM32" s="229"/>
      <c r="BN32" s="229"/>
      <c r="BO32" s="238"/>
      <c r="BP32" s="238"/>
      <c r="BQ32" s="235">
        <v>26</v>
      </c>
      <c r="BR32" s="236"/>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7"/>
    </row>
    <row r="33" spans="1:131" ht="26.25" customHeight="1" x14ac:dyDescent="0.15">
      <c r="A33" s="239">
        <v>6</v>
      </c>
      <c r="B33" s="780" t="s">
        <v>448</v>
      </c>
      <c r="C33" s="781"/>
      <c r="D33" s="781"/>
      <c r="E33" s="781"/>
      <c r="F33" s="781"/>
      <c r="G33" s="781"/>
      <c r="H33" s="781"/>
      <c r="I33" s="781"/>
      <c r="J33" s="781"/>
      <c r="K33" s="781"/>
      <c r="L33" s="781"/>
      <c r="M33" s="781"/>
      <c r="N33" s="781"/>
      <c r="O33" s="781"/>
      <c r="P33" s="782"/>
      <c r="Q33" s="783">
        <v>240</v>
      </c>
      <c r="R33" s="784"/>
      <c r="S33" s="784"/>
      <c r="T33" s="784"/>
      <c r="U33" s="784"/>
      <c r="V33" s="784">
        <v>239</v>
      </c>
      <c r="W33" s="784"/>
      <c r="X33" s="784"/>
      <c r="Y33" s="784"/>
      <c r="Z33" s="784"/>
      <c r="AA33" s="784">
        <v>1</v>
      </c>
      <c r="AB33" s="784"/>
      <c r="AC33" s="784"/>
      <c r="AD33" s="784"/>
      <c r="AE33" s="785"/>
      <c r="AF33" s="786">
        <v>84</v>
      </c>
      <c r="AG33" s="787"/>
      <c r="AH33" s="787"/>
      <c r="AI33" s="787"/>
      <c r="AJ33" s="788"/>
      <c r="AK33" s="834">
        <v>170</v>
      </c>
      <c r="AL33" s="830"/>
      <c r="AM33" s="830"/>
      <c r="AN33" s="830"/>
      <c r="AO33" s="830"/>
      <c r="AP33" s="830">
        <v>817</v>
      </c>
      <c r="AQ33" s="830"/>
      <c r="AR33" s="830"/>
      <c r="AS33" s="830"/>
      <c r="AT33" s="830"/>
      <c r="AU33" s="830">
        <v>462</v>
      </c>
      <c r="AV33" s="830"/>
      <c r="AW33" s="830"/>
      <c r="AX33" s="830"/>
      <c r="AY33" s="830"/>
      <c r="AZ33" s="831" t="s">
        <v>551</v>
      </c>
      <c r="BA33" s="831"/>
      <c r="BB33" s="831"/>
      <c r="BC33" s="831"/>
      <c r="BD33" s="831"/>
      <c r="BE33" s="832" t="s">
        <v>394</v>
      </c>
      <c r="BF33" s="832"/>
      <c r="BG33" s="832"/>
      <c r="BH33" s="832"/>
      <c r="BI33" s="833"/>
      <c r="BJ33" s="229"/>
      <c r="BK33" s="229"/>
      <c r="BL33" s="229"/>
      <c r="BM33" s="229"/>
      <c r="BN33" s="229"/>
      <c r="BO33" s="238"/>
      <c r="BP33" s="238"/>
      <c r="BQ33" s="235">
        <v>27</v>
      </c>
      <c r="BR33" s="236"/>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7"/>
    </row>
    <row r="34" spans="1:131" ht="26.25" customHeight="1" x14ac:dyDescent="0.15">
      <c r="A34" s="239">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9"/>
      <c r="BK34" s="229"/>
      <c r="BL34" s="229"/>
      <c r="BM34" s="229"/>
      <c r="BN34" s="229"/>
      <c r="BO34" s="238"/>
      <c r="BP34" s="238"/>
      <c r="BQ34" s="235">
        <v>28</v>
      </c>
      <c r="BR34" s="236"/>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7"/>
    </row>
    <row r="35" spans="1:131" ht="26.25" customHeight="1" x14ac:dyDescent="0.15">
      <c r="A35" s="239">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9"/>
      <c r="BK35" s="229"/>
      <c r="BL35" s="229"/>
      <c r="BM35" s="229"/>
      <c r="BN35" s="229"/>
      <c r="BO35" s="238"/>
      <c r="BP35" s="238"/>
      <c r="BQ35" s="235">
        <v>29</v>
      </c>
      <c r="BR35" s="236"/>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7"/>
    </row>
    <row r="36" spans="1:131" ht="26.25" customHeight="1" x14ac:dyDescent="0.15">
      <c r="A36" s="239">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9"/>
      <c r="BK36" s="229"/>
      <c r="BL36" s="229"/>
      <c r="BM36" s="229"/>
      <c r="BN36" s="229"/>
      <c r="BO36" s="238"/>
      <c r="BP36" s="238"/>
      <c r="BQ36" s="235">
        <v>30</v>
      </c>
      <c r="BR36" s="236"/>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7"/>
    </row>
    <row r="37" spans="1:131" ht="26.25" customHeight="1" x14ac:dyDescent="0.15">
      <c r="A37" s="239">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9"/>
      <c r="BK37" s="229"/>
      <c r="BL37" s="229"/>
      <c r="BM37" s="229"/>
      <c r="BN37" s="229"/>
      <c r="BO37" s="238"/>
      <c r="BP37" s="238"/>
      <c r="BQ37" s="235">
        <v>31</v>
      </c>
      <c r="BR37" s="236"/>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7"/>
    </row>
    <row r="38" spans="1:131" ht="26.25" customHeight="1" x14ac:dyDescent="0.15">
      <c r="A38" s="239">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9"/>
      <c r="BK38" s="229"/>
      <c r="BL38" s="229"/>
      <c r="BM38" s="229"/>
      <c r="BN38" s="229"/>
      <c r="BO38" s="238"/>
      <c r="BP38" s="238"/>
      <c r="BQ38" s="235">
        <v>32</v>
      </c>
      <c r="BR38" s="236"/>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7"/>
    </row>
    <row r="39" spans="1:131" ht="26.25" customHeight="1" x14ac:dyDescent="0.15">
      <c r="A39" s="239">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9"/>
      <c r="BK39" s="229"/>
      <c r="BL39" s="229"/>
      <c r="BM39" s="229"/>
      <c r="BN39" s="229"/>
      <c r="BO39" s="238"/>
      <c r="BP39" s="238"/>
      <c r="BQ39" s="235">
        <v>33</v>
      </c>
      <c r="BR39" s="236"/>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7"/>
    </row>
    <row r="40" spans="1:131" ht="26.25" customHeight="1" x14ac:dyDescent="0.15">
      <c r="A40" s="235">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9"/>
      <c r="BK40" s="229"/>
      <c r="BL40" s="229"/>
      <c r="BM40" s="229"/>
      <c r="BN40" s="229"/>
      <c r="BO40" s="238"/>
      <c r="BP40" s="238"/>
      <c r="BQ40" s="235">
        <v>34</v>
      </c>
      <c r="BR40" s="236"/>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7"/>
    </row>
    <row r="41" spans="1:131" ht="26.25" customHeight="1" x14ac:dyDescent="0.15">
      <c r="A41" s="235">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9"/>
      <c r="BK41" s="229"/>
      <c r="BL41" s="229"/>
      <c r="BM41" s="229"/>
      <c r="BN41" s="229"/>
      <c r="BO41" s="238"/>
      <c r="BP41" s="238"/>
      <c r="BQ41" s="235">
        <v>35</v>
      </c>
      <c r="BR41" s="236"/>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7"/>
    </row>
    <row r="42" spans="1:131" ht="26.25" customHeight="1" x14ac:dyDescent="0.15">
      <c r="A42" s="235">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9"/>
      <c r="BK42" s="229"/>
      <c r="BL42" s="229"/>
      <c r="BM42" s="229"/>
      <c r="BN42" s="229"/>
      <c r="BO42" s="238"/>
      <c r="BP42" s="238"/>
      <c r="BQ42" s="235">
        <v>36</v>
      </c>
      <c r="BR42" s="236"/>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7"/>
    </row>
    <row r="43" spans="1:131" ht="26.25" customHeight="1" x14ac:dyDescent="0.15">
      <c r="A43" s="235">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9"/>
      <c r="BK43" s="229"/>
      <c r="BL43" s="229"/>
      <c r="BM43" s="229"/>
      <c r="BN43" s="229"/>
      <c r="BO43" s="238"/>
      <c r="BP43" s="238"/>
      <c r="BQ43" s="235">
        <v>37</v>
      </c>
      <c r="BR43" s="236"/>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7"/>
    </row>
    <row r="44" spans="1:131" ht="26.25" customHeight="1" x14ac:dyDescent="0.15">
      <c r="A44" s="235">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9"/>
      <c r="BK44" s="229"/>
      <c r="BL44" s="229"/>
      <c r="BM44" s="229"/>
      <c r="BN44" s="229"/>
      <c r="BO44" s="238"/>
      <c r="BP44" s="238"/>
      <c r="BQ44" s="235">
        <v>38</v>
      </c>
      <c r="BR44" s="236"/>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7"/>
    </row>
    <row r="45" spans="1:131" ht="26.25" customHeight="1" x14ac:dyDescent="0.15">
      <c r="A45" s="235">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9"/>
      <c r="BK45" s="229"/>
      <c r="BL45" s="229"/>
      <c r="BM45" s="229"/>
      <c r="BN45" s="229"/>
      <c r="BO45" s="238"/>
      <c r="BP45" s="238"/>
      <c r="BQ45" s="235">
        <v>39</v>
      </c>
      <c r="BR45" s="236"/>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7"/>
    </row>
    <row r="46" spans="1:131" ht="26.25" customHeight="1" x14ac:dyDescent="0.15">
      <c r="A46" s="235">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9"/>
      <c r="BK46" s="229"/>
      <c r="BL46" s="229"/>
      <c r="BM46" s="229"/>
      <c r="BN46" s="229"/>
      <c r="BO46" s="238"/>
      <c r="BP46" s="238"/>
      <c r="BQ46" s="235">
        <v>40</v>
      </c>
      <c r="BR46" s="236"/>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7"/>
    </row>
    <row r="47" spans="1:131" ht="26.25" customHeight="1" x14ac:dyDescent="0.15">
      <c r="A47" s="235">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9"/>
      <c r="BK47" s="229"/>
      <c r="BL47" s="229"/>
      <c r="BM47" s="229"/>
      <c r="BN47" s="229"/>
      <c r="BO47" s="238"/>
      <c r="BP47" s="238"/>
      <c r="BQ47" s="235">
        <v>41</v>
      </c>
      <c r="BR47" s="236"/>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7"/>
    </row>
    <row r="48" spans="1:131" ht="26.25" customHeight="1" x14ac:dyDescent="0.15">
      <c r="A48" s="235">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9"/>
      <c r="BK48" s="229"/>
      <c r="BL48" s="229"/>
      <c r="BM48" s="229"/>
      <c r="BN48" s="229"/>
      <c r="BO48" s="238"/>
      <c r="BP48" s="238"/>
      <c r="BQ48" s="235">
        <v>42</v>
      </c>
      <c r="BR48" s="236"/>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7"/>
    </row>
    <row r="49" spans="1:131" ht="26.25" customHeight="1" x14ac:dyDescent="0.15">
      <c r="A49" s="235">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9"/>
      <c r="BK49" s="229"/>
      <c r="BL49" s="229"/>
      <c r="BM49" s="229"/>
      <c r="BN49" s="229"/>
      <c r="BO49" s="238"/>
      <c r="BP49" s="238"/>
      <c r="BQ49" s="235">
        <v>43</v>
      </c>
      <c r="BR49" s="236"/>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7"/>
    </row>
    <row r="50" spans="1:131" ht="26.25" customHeight="1" x14ac:dyDescent="0.15">
      <c r="A50" s="235">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9"/>
      <c r="BK50" s="229"/>
      <c r="BL50" s="229"/>
      <c r="BM50" s="229"/>
      <c r="BN50" s="229"/>
      <c r="BO50" s="238"/>
      <c r="BP50" s="238"/>
      <c r="BQ50" s="235">
        <v>44</v>
      </c>
      <c r="BR50" s="236"/>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7"/>
    </row>
    <row r="51" spans="1:131" ht="26.25" customHeight="1" x14ac:dyDescent="0.15">
      <c r="A51" s="235">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9"/>
      <c r="BK51" s="229"/>
      <c r="BL51" s="229"/>
      <c r="BM51" s="229"/>
      <c r="BN51" s="229"/>
      <c r="BO51" s="238"/>
      <c r="BP51" s="238"/>
      <c r="BQ51" s="235">
        <v>45</v>
      </c>
      <c r="BR51" s="236"/>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7"/>
    </row>
    <row r="52" spans="1:131" ht="26.25" customHeight="1" x14ac:dyDescent="0.15">
      <c r="A52" s="235">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9"/>
      <c r="BK52" s="229"/>
      <c r="BL52" s="229"/>
      <c r="BM52" s="229"/>
      <c r="BN52" s="229"/>
      <c r="BO52" s="238"/>
      <c r="BP52" s="238"/>
      <c r="BQ52" s="235">
        <v>46</v>
      </c>
      <c r="BR52" s="236"/>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7"/>
    </row>
    <row r="53" spans="1:131" ht="26.25" customHeight="1" x14ac:dyDescent="0.15">
      <c r="A53" s="235">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9"/>
      <c r="BK53" s="229"/>
      <c r="BL53" s="229"/>
      <c r="BM53" s="229"/>
      <c r="BN53" s="229"/>
      <c r="BO53" s="238"/>
      <c r="BP53" s="238"/>
      <c r="BQ53" s="235">
        <v>47</v>
      </c>
      <c r="BR53" s="236"/>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7"/>
    </row>
    <row r="54" spans="1:131" ht="26.25" customHeight="1" x14ac:dyDescent="0.15">
      <c r="A54" s="235">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9"/>
      <c r="BK54" s="229"/>
      <c r="BL54" s="229"/>
      <c r="BM54" s="229"/>
      <c r="BN54" s="229"/>
      <c r="BO54" s="238"/>
      <c r="BP54" s="238"/>
      <c r="BQ54" s="235">
        <v>48</v>
      </c>
      <c r="BR54" s="236"/>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7"/>
    </row>
    <row r="55" spans="1:131" ht="26.25" customHeight="1" x14ac:dyDescent="0.15">
      <c r="A55" s="235">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9"/>
      <c r="BK55" s="229"/>
      <c r="BL55" s="229"/>
      <c r="BM55" s="229"/>
      <c r="BN55" s="229"/>
      <c r="BO55" s="238"/>
      <c r="BP55" s="238"/>
      <c r="BQ55" s="235">
        <v>49</v>
      </c>
      <c r="BR55" s="236"/>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7"/>
    </row>
    <row r="56" spans="1:131" ht="26.25" customHeight="1" x14ac:dyDescent="0.15">
      <c r="A56" s="235">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9"/>
      <c r="BK56" s="229"/>
      <c r="BL56" s="229"/>
      <c r="BM56" s="229"/>
      <c r="BN56" s="229"/>
      <c r="BO56" s="238"/>
      <c r="BP56" s="238"/>
      <c r="BQ56" s="235">
        <v>50</v>
      </c>
      <c r="BR56" s="236"/>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7"/>
    </row>
    <row r="57" spans="1:131" ht="26.25" customHeight="1" x14ac:dyDescent="0.15">
      <c r="A57" s="235">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9"/>
      <c r="BK57" s="229"/>
      <c r="BL57" s="229"/>
      <c r="BM57" s="229"/>
      <c r="BN57" s="229"/>
      <c r="BO57" s="238"/>
      <c r="BP57" s="238"/>
      <c r="BQ57" s="235">
        <v>51</v>
      </c>
      <c r="BR57" s="236"/>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7"/>
    </row>
    <row r="58" spans="1:131" ht="26.25" customHeight="1" x14ac:dyDescent="0.15">
      <c r="A58" s="235">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9"/>
      <c r="BK58" s="229"/>
      <c r="BL58" s="229"/>
      <c r="BM58" s="229"/>
      <c r="BN58" s="229"/>
      <c r="BO58" s="238"/>
      <c r="BP58" s="238"/>
      <c r="BQ58" s="235">
        <v>52</v>
      </c>
      <c r="BR58" s="236"/>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7"/>
    </row>
    <row r="59" spans="1:131" ht="26.25" customHeight="1" x14ac:dyDescent="0.15">
      <c r="A59" s="235">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9"/>
      <c r="BK59" s="229"/>
      <c r="BL59" s="229"/>
      <c r="BM59" s="229"/>
      <c r="BN59" s="229"/>
      <c r="BO59" s="238"/>
      <c r="BP59" s="238"/>
      <c r="BQ59" s="235">
        <v>53</v>
      </c>
      <c r="BR59" s="236"/>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7"/>
    </row>
    <row r="60" spans="1:131" ht="26.25" customHeight="1" x14ac:dyDescent="0.15">
      <c r="A60" s="235">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9"/>
      <c r="BK60" s="229"/>
      <c r="BL60" s="229"/>
      <c r="BM60" s="229"/>
      <c r="BN60" s="229"/>
      <c r="BO60" s="238"/>
      <c r="BP60" s="238"/>
      <c r="BQ60" s="235">
        <v>54</v>
      </c>
      <c r="BR60" s="236"/>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7"/>
    </row>
    <row r="61" spans="1:131" ht="26.25" customHeight="1" thickBot="1" x14ac:dyDescent="0.2">
      <c r="A61" s="235">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9"/>
      <c r="BK61" s="229"/>
      <c r="BL61" s="229"/>
      <c r="BM61" s="229"/>
      <c r="BN61" s="229"/>
      <c r="BO61" s="238"/>
      <c r="BP61" s="238"/>
      <c r="BQ61" s="235">
        <v>55</v>
      </c>
      <c r="BR61" s="236"/>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7"/>
    </row>
    <row r="62" spans="1:131" ht="26.25" customHeight="1" x14ac:dyDescent="0.15">
      <c r="A62" s="235">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38"/>
      <c r="BP62" s="238"/>
      <c r="BQ62" s="235">
        <v>56</v>
      </c>
      <c r="BR62" s="236"/>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7"/>
    </row>
    <row r="63" spans="1:131" ht="26.25" customHeight="1" thickBot="1" x14ac:dyDescent="0.2">
      <c r="A63" s="237"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1331</v>
      </c>
      <c r="AG63" s="844"/>
      <c r="AH63" s="844"/>
      <c r="AI63" s="844"/>
      <c r="AJ63" s="845"/>
      <c r="AK63" s="846"/>
      <c r="AL63" s="841"/>
      <c r="AM63" s="841"/>
      <c r="AN63" s="841"/>
      <c r="AO63" s="841"/>
      <c r="AP63" s="844">
        <f>AP32+AP33</f>
        <v>3362</v>
      </c>
      <c r="AQ63" s="844"/>
      <c r="AR63" s="844"/>
      <c r="AS63" s="844"/>
      <c r="AT63" s="844"/>
      <c r="AU63" s="844">
        <f>AU32+AU33</f>
        <v>1401</v>
      </c>
      <c r="AV63" s="844"/>
      <c r="AW63" s="844"/>
      <c r="AX63" s="844"/>
      <c r="AY63" s="844"/>
      <c r="AZ63" s="848"/>
      <c r="BA63" s="848"/>
      <c r="BB63" s="848"/>
      <c r="BC63" s="848"/>
      <c r="BD63" s="848"/>
      <c r="BE63" s="849"/>
      <c r="BF63" s="849"/>
      <c r="BG63" s="849"/>
      <c r="BH63" s="849"/>
      <c r="BI63" s="850"/>
      <c r="BJ63" s="851" t="s">
        <v>122</v>
      </c>
      <c r="BK63" s="852"/>
      <c r="BL63" s="852"/>
      <c r="BM63" s="852"/>
      <c r="BN63" s="853"/>
      <c r="BO63" s="238"/>
      <c r="BP63" s="238"/>
      <c r="BQ63" s="235">
        <v>57</v>
      </c>
      <c r="BR63" s="236"/>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7"/>
    </row>
    <row r="65" spans="1:131" ht="26.25" customHeight="1" thickBot="1" x14ac:dyDescent="0.2">
      <c r="A65" s="229" t="s">
        <v>397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7"/>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38"/>
      <c r="BF66" s="238"/>
      <c r="BG66" s="238"/>
      <c r="BH66" s="238"/>
      <c r="BI66" s="238"/>
      <c r="BJ66" s="238"/>
      <c r="BK66" s="238"/>
      <c r="BL66" s="238"/>
      <c r="BM66" s="238"/>
      <c r="BN66" s="238"/>
      <c r="BO66" s="238"/>
      <c r="BP66" s="238"/>
      <c r="BQ66" s="235">
        <v>60</v>
      </c>
      <c r="BR66" s="240"/>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7"/>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8"/>
      <c r="BF67" s="238"/>
      <c r="BG67" s="238"/>
      <c r="BH67" s="238"/>
      <c r="BI67" s="238"/>
      <c r="BJ67" s="238"/>
      <c r="BK67" s="238"/>
      <c r="BL67" s="238"/>
      <c r="BM67" s="238"/>
      <c r="BN67" s="238"/>
      <c r="BO67" s="238"/>
      <c r="BP67" s="238"/>
      <c r="BQ67" s="235">
        <v>61</v>
      </c>
      <c r="BR67" s="240"/>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7"/>
    </row>
    <row r="68" spans="1:131" ht="26.25" customHeight="1" thickTop="1" x14ac:dyDescent="0.15">
      <c r="A68" s="233">
        <v>1</v>
      </c>
      <c r="B68" s="869" t="s">
        <v>552</v>
      </c>
      <c r="C68" s="870"/>
      <c r="D68" s="870"/>
      <c r="E68" s="870"/>
      <c r="F68" s="870"/>
      <c r="G68" s="870"/>
      <c r="H68" s="870"/>
      <c r="I68" s="870"/>
      <c r="J68" s="870"/>
      <c r="K68" s="870"/>
      <c r="L68" s="870"/>
      <c r="M68" s="870"/>
      <c r="N68" s="870"/>
      <c r="O68" s="870"/>
      <c r="P68" s="871"/>
      <c r="Q68" s="872">
        <v>4859</v>
      </c>
      <c r="R68" s="866"/>
      <c r="S68" s="866"/>
      <c r="T68" s="866"/>
      <c r="U68" s="866"/>
      <c r="V68" s="866">
        <v>4013</v>
      </c>
      <c r="W68" s="866"/>
      <c r="X68" s="866"/>
      <c r="Y68" s="866"/>
      <c r="Z68" s="866"/>
      <c r="AA68" s="866">
        <v>846</v>
      </c>
      <c r="AB68" s="866"/>
      <c r="AC68" s="866"/>
      <c r="AD68" s="866"/>
      <c r="AE68" s="866"/>
      <c r="AF68" s="866">
        <v>846</v>
      </c>
      <c r="AG68" s="866"/>
      <c r="AH68" s="866"/>
      <c r="AI68" s="866"/>
      <c r="AJ68" s="866"/>
      <c r="AK68" s="866" t="s">
        <v>571</v>
      </c>
      <c r="AL68" s="866"/>
      <c r="AM68" s="866"/>
      <c r="AN68" s="866"/>
      <c r="AO68" s="866"/>
      <c r="AP68" s="866" t="s">
        <v>571</v>
      </c>
      <c r="AQ68" s="866"/>
      <c r="AR68" s="866"/>
      <c r="AS68" s="866"/>
      <c r="AT68" s="866"/>
      <c r="AU68" s="866" t="s">
        <v>571</v>
      </c>
      <c r="AV68" s="866"/>
      <c r="AW68" s="866"/>
      <c r="AX68" s="866"/>
      <c r="AY68" s="866"/>
      <c r="AZ68" s="867"/>
      <c r="BA68" s="867"/>
      <c r="BB68" s="867"/>
      <c r="BC68" s="867"/>
      <c r="BD68" s="868"/>
      <c r="BE68" s="238"/>
      <c r="BF68" s="238"/>
      <c r="BG68" s="238"/>
      <c r="BH68" s="238"/>
      <c r="BI68" s="238"/>
      <c r="BJ68" s="238"/>
      <c r="BK68" s="238"/>
      <c r="BL68" s="238"/>
      <c r="BM68" s="238"/>
      <c r="BN68" s="238"/>
      <c r="BO68" s="238"/>
      <c r="BP68" s="238"/>
      <c r="BQ68" s="235">
        <v>62</v>
      </c>
      <c r="BR68" s="240"/>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7"/>
    </row>
    <row r="69" spans="1:131" ht="26.25" customHeight="1" x14ac:dyDescent="0.15">
      <c r="A69" s="235">
        <v>2</v>
      </c>
      <c r="B69" s="873" t="s">
        <v>553</v>
      </c>
      <c r="C69" s="874"/>
      <c r="D69" s="874"/>
      <c r="E69" s="874"/>
      <c r="F69" s="874"/>
      <c r="G69" s="874"/>
      <c r="H69" s="874"/>
      <c r="I69" s="874"/>
      <c r="J69" s="874"/>
      <c r="K69" s="874"/>
      <c r="L69" s="874"/>
      <c r="M69" s="874"/>
      <c r="N69" s="874"/>
      <c r="O69" s="874"/>
      <c r="P69" s="875"/>
      <c r="Q69" s="876">
        <v>540</v>
      </c>
      <c r="R69" s="830"/>
      <c r="S69" s="830"/>
      <c r="T69" s="830"/>
      <c r="U69" s="830"/>
      <c r="V69" s="830">
        <v>538</v>
      </c>
      <c r="W69" s="830"/>
      <c r="X69" s="830"/>
      <c r="Y69" s="830"/>
      <c r="Z69" s="830"/>
      <c r="AA69" s="830">
        <v>2</v>
      </c>
      <c r="AB69" s="830"/>
      <c r="AC69" s="830"/>
      <c r="AD69" s="830"/>
      <c r="AE69" s="830"/>
      <c r="AF69" s="830">
        <v>2</v>
      </c>
      <c r="AG69" s="830"/>
      <c r="AH69" s="830"/>
      <c r="AI69" s="830"/>
      <c r="AJ69" s="830"/>
      <c r="AK69" s="830" t="s">
        <v>571</v>
      </c>
      <c r="AL69" s="830"/>
      <c r="AM69" s="830"/>
      <c r="AN69" s="830"/>
      <c r="AO69" s="830"/>
      <c r="AP69" s="830" t="s">
        <v>571</v>
      </c>
      <c r="AQ69" s="830"/>
      <c r="AR69" s="830"/>
      <c r="AS69" s="830"/>
      <c r="AT69" s="830"/>
      <c r="AU69" s="830" t="s">
        <v>571</v>
      </c>
      <c r="AV69" s="830"/>
      <c r="AW69" s="830"/>
      <c r="AX69" s="830"/>
      <c r="AY69" s="830"/>
      <c r="AZ69" s="832"/>
      <c r="BA69" s="832"/>
      <c r="BB69" s="832"/>
      <c r="BC69" s="832"/>
      <c r="BD69" s="833"/>
      <c r="BE69" s="238"/>
      <c r="BF69" s="238"/>
      <c r="BG69" s="238"/>
      <c r="BH69" s="238"/>
      <c r="BI69" s="238"/>
      <c r="BJ69" s="238"/>
      <c r="BK69" s="238"/>
      <c r="BL69" s="238"/>
      <c r="BM69" s="238"/>
      <c r="BN69" s="238"/>
      <c r="BO69" s="238"/>
      <c r="BP69" s="238"/>
      <c r="BQ69" s="235">
        <v>63</v>
      </c>
      <c r="BR69" s="240"/>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7"/>
    </row>
    <row r="70" spans="1:131" ht="26.25" customHeight="1" x14ac:dyDescent="0.15">
      <c r="A70" s="235">
        <v>3</v>
      </c>
      <c r="B70" s="873" t="s">
        <v>554</v>
      </c>
      <c r="C70" s="874"/>
      <c r="D70" s="874"/>
      <c r="E70" s="874"/>
      <c r="F70" s="874"/>
      <c r="G70" s="874"/>
      <c r="H70" s="874"/>
      <c r="I70" s="874"/>
      <c r="J70" s="874"/>
      <c r="K70" s="874"/>
      <c r="L70" s="874"/>
      <c r="M70" s="874"/>
      <c r="N70" s="874"/>
      <c r="O70" s="874"/>
      <c r="P70" s="875"/>
      <c r="Q70" s="876">
        <v>19</v>
      </c>
      <c r="R70" s="830"/>
      <c r="S70" s="830"/>
      <c r="T70" s="830"/>
      <c r="U70" s="830"/>
      <c r="V70" s="830">
        <v>14</v>
      </c>
      <c r="W70" s="830"/>
      <c r="X70" s="830"/>
      <c r="Y70" s="830"/>
      <c r="Z70" s="830"/>
      <c r="AA70" s="830">
        <v>4</v>
      </c>
      <c r="AB70" s="830"/>
      <c r="AC70" s="830"/>
      <c r="AD70" s="830"/>
      <c r="AE70" s="830"/>
      <c r="AF70" s="830">
        <v>4</v>
      </c>
      <c r="AG70" s="830"/>
      <c r="AH70" s="830"/>
      <c r="AI70" s="830"/>
      <c r="AJ70" s="830"/>
      <c r="AK70" s="830" t="s">
        <v>571</v>
      </c>
      <c r="AL70" s="830"/>
      <c r="AM70" s="830"/>
      <c r="AN70" s="830"/>
      <c r="AO70" s="830"/>
      <c r="AP70" s="830" t="s">
        <v>571</v>
      </c>
      <c r="AQ70" s="830"/>
      <c r="AR70" s="830"/>
      <c r="AS70" s="830"/>
      <c r="AT70" s="830"/>
      <c r="AU70" s="830" t="s">
        <v>571</v>
      </c>
      <c r="AV70" s="830"/>
      <c r="AW70" s="830"/>
      <c r="AX70" s="830"/>
      <c r="AY70" s="830"/>
      <c r="AZ70" s="832"/>
      <c r="BA70" s="832"/>
      <c r="BB70" s="832"/>
      <c r="BC70" s="832"/>
      <c r="BD70" s="833"/>
      <c r="BE70" s="238"/>
      <c r="BF70" s="238"/>
      <c r="BG70" s="238"/>
      <c r="BH70" s="238"/>
      <c r="BI70" s="238"/>
      <c r="BJ70" s="238"/>
      <c r="BK70" s="238"/>
      <c r="BL70" s="238"/>
      <c r="BM70" s="238"/>
      <c r="BN70" s="238"/>
      <c r="BO70" s="238"/>
      <c r="BP70" s="238"/>
      <c r="BQ70" s="235">
        <v>64</v>
      </c>
      <c r="BR70" s="240"/>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7"/>
    </row>
    <row r="71" spans="1:131" ht="26.25" customHeight="1" x14ac:dyDescent="0.15">
      <c r="A71" s="235">
        <v>4</v>
      </c>
      <c r="B71" s="873" t="s">
        <v>555</v>
      </c>
      <c r="C71" s="874"/>
      <c r="D71" s="874"/>
      <c r="E71" s="874"/>
      <c r="F71" s="874"/>
      <c r="G71" s="874"/>
      <c r="H71" s="874"/>
      <c r="I71" s="874"/>
      <c r="J71" s="874"/>
      <c r="K71" s="874"/>
      <c r="L71" s="874"/>
      <c r="M71" s="874"/>
      <c r="N71" s="874"/>
      <c r="O71" s="874"/>
      <c r="P71" s="875"/>
      <c r="Q71" s="876">
        <v>33</v>
      </c>
      <c r="R71" s="830"/>
      <c r="S71" s="830"/>
      <c r="T71" s="830"/>
      <c r="U71" s="830"/>
      <c r="V71" s="830">
        <v>31</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571</v>
      </c>
      <c r="AQ71" s="830"/>
      <c r="AR71" s="830"/>
      <c r="AS71" s="830"/>
      <c r="AT71" s="830"/>
      <c r="AU71" s="830" t="s">
        <v>571</v>
      </c>
      <c r="AV71" s="830"/>
      <c r="AW71" s="830"/>
      <c r="AX71" s="830"/>
      <c r="AY71" s="830"/>
      <c r="AZ71" s="832"/>
      <c r="BA71" s="832"/>
      <c r="BB71" s="832"/>
      <c r="BC71" s="832"/>
      <c r="BD71" s="833"/>
      <c r="BE71" s="238"/>
      <c r="BF71" s="238"/>
      <c r="BG71" s="238"/>
      <c r="BH71" s="238"/>
      <c r="BI71" s="238"/>
      <c r="BJ71" s="238"/>
      <c r="BK71" s="238"/>
      <c r="BL71" s="238"/>
      <c r="BM71" s="238"/>
      <c r="BN71" s="238"/>
      <c r="BO71" s="238"/>
      <c r="BP71" s="238"/>
      <c r="BQ71" s="235">
        <v>65</v>
      </c>
      <c r="BR71" s="240"/>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7"/>
    </row>
    <row r="72" spans="1:131" ht="26.25" customHeight="1" x14ac:dyDescent="0.15">
      <c r="A72" s="235">
        <v>5</v>
      </c>
      <c r="B72" s="873" t="s">
        <v>556</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0</v>
      </c>
      <c r="AB72" s="830"/>
      <c r="AC72" s="830"/>
      <c r="AD72" s="830"/>
      <c r="AE72" s="830"/>
      <c r="AF72" s="830">
        <v>0</v>
      </c>
      <c r="AG72" s="830"/>
      <c r="AH72" s="830"/>
      <c r="AI72" s="830"/>
      <c r="AJ72" s="830"/>
      <c r="AK72" s="830" t="s">
        <v>571</v>
      </c>
      <c r="AL72" s="830"/>
      <c r="AM72" s="830"/>
      <c r="AN72" s="830"/>
      <c r="AO72" s="830"/>
      <c r="AP72" s="830" t="s">
        <v>571</v>
      </c>
      <c r="AQ72" s="830"/>
      <c r="AR72" s="830"/>
      <c r="AS72" s="830"/>
      <c r="AT72" s="830"/>
      <c r="AU72" s="830" t="s">
        <v>571</v>
      </c>
      <c r="AV72" s="830"/>
      <c r="AW72" s="830"/>
      <c r="AX72" s="830"/>
      <c r="AY72" s="830"/>
      <c r="AZ72" s="832"/>
      <c r="BA72" s="832"/>
      <c r="BB72" s="832"/>
      <c r="BC72" s="832"/>
      <c r="BD72" s="833"/>
      <c r="BE72" s="238"/>
      <c r="BF72" s="238"/>
      <c r="BG72" s="238"/>
      <c r="BH72" s="238"/>
      <c r="BI72" s="238"/>
      <c r="BJ72" s="238"/>
      <c r="BK72" s="238"/>
      <c r="BL72" s="238"/>
      <c r="BM72" s="238"/>
      <c r="BN72" s="238"/>
      <c r="BO72" s="238"/>
      <c r="BP72" s="238"/>
      <c r="BQ72" s="235">
        <v>66</v>
      </c>
      <c r="BR72" s="240"/>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7"/>
    </row>
    <row r="73" spans="1:131" ht="26.25" customHeight="1" x14ac:dyDescent="0.15">
      <c r="A73" s="235">
        <v>6</v>
      </c>
      <c r="B73" s="873" t="s">
        <v>557</v>
      </c>
      <c r="C73" s="874"/>
      <c r="D73" s="874"/>
      <c r="E73" s="874"/>
      <c r="F73" s="874"/>
      <c r="G73" s="874"/>
      <c r="H73" s="874"/>
      <c r="I73" s="874"/>
      <c r="J73" s="874"/>
      <c r="K73" s="874"/>
      <c r="L73" s="874"/>
      <c r="M73" s="874"/>
      <c r="N73" s="874"/>
      <c r="O73" s="874"/>
      <c r="P73" s="875"/>
      <c r="Q73" s="876">
        <v>95</v>
      </c>
      <c r="R73" s="830"/>
      <c r="S73" s="830"/>
      <c r="T73" s="830"/>
      <c r="U73" s="830"/>
      <c r="V73" s="830">
        <v>95</v>
      </c>
      <c r="W73" s="830"/>
      <c r="X73" s="830"/>
      <c r="Y73" s="830"/>
      <c r="Z73" s="830"/>
      <c r="AA73" s="830">
        <v>0</v>
      </c>
      <c r="AB73" s="830"/>
      <c r="AC73" s="830"/>
      <c r="AD73" s="830"/>
      <c r="AE73" s="830"/>
      <c r="AF73" s="830">
        <v>0</v>
      </c>
      <c r="AG73" s="830"/>
      <c r="AH73" s="830"/>
      <c r="AI73" s="830"/>
      <c r="AJ73" s="830"/>
      <c r="AK73" s="830">
        <v>53</v>
      </c>
      <c r="AL73" s="830"/>
      <c r="AM73" s="830"/>
      <c r="AN73" s="830"/>
      <c r="AO73" s="830"/>
      <c r="AP73" s="830" t="s">
        <v>571</v>
      </c>
      <c r="AQ73" s="830"/>
      <c r="AR73" s="830"/>
      <c r="AS73" s="830"/>
      <c r="AT73" s="830"/>
      <c r="AU73" s="830" t="s">
        <v>571</v>
      </c>
      <c r="AV73" s="830"/>
      <c r="AW73" s="830"/>
      <c r="AX73" s="830"/>
      <c r="AY73" s="830"/>
      <c r="AZ73" s="832"/>
      <c r="BA73" s="832"/>
      <c r="BB73" s="832"/>
      <c r="BC73" s="832"/>
      <c r="BD73" s="833"/>
      <c r="BE73" s="238"/>
      <c r="BF73" s="238"/>
      <c r="BG73" s="238"/>
      <c r="BH73" s="238"/>
      <c r="BI73" s="238"/>
      <c r="BJ73" s="238"/>
      <c r="BK73" s="238"/>
      <c r="BL73" s="238"/>
      <c r="BM73" s="238"/>
      <c r="BN73" s="238"/>
      <c r="BO73" s="238"/>
      <c r="BP73" s="238"/>
      <c r="BQ73" s="235">
        <v>67</v>
      </c>
      <c r="BR73" s="240"/>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7"/>
    </row>
    <row r="74" spans="1:131" ht="26.25" customHeight="1" x14ac:dyDescent="0.15">
      <c r="A74" s="235">
        <v>7</v>
      </c>
      <c r="B74" s="873" t="s">
        <v>558</v>
      </c>
      <c r="C74" s="874"/>
      <c r="D74" s="874"/>
      <c r="E74" s="874"/>
      <c r="F74" s="874"/>
      <c r="G74" s="874"/>
      <c r="H74" s="874"/>
      <c r="I74" s="874"/>
      <c r="J74" s="874"/>
      <c r="K74" s="874"/>
      <c r="L74" s="874"/>
      <c r="M74" s="874"/>
      <c r="N74" s="874"/>
      <c r="O74" s="874"/>
      <c r="P74" s="875"/>
      <c r="Q74" s="876">
        <v>220</v>
      </c>
      <c r="R74" s="830"/>
      <c r="S74" s="830"/>
      <c r="T74" s="830"/>
      <c r="U74" s="830"/>
      <c r="V74" s="830">
        <v>188</v>
      </c>
      <c r="W74" s="830"/>
      <c r="X74" s="830"/>
      <c r="Y74" s="830"/>
      <c r="Z74" s="830"/>
      <c r="AA74" s="830">
        <v>32</v>
      </c>
      <c r="AB74" s="830"/>
      <c r="AC74" s="830"/>
      <c r="AD74" s="830"/>
      <c r="AE74" s="830"/>
      <c r="AF74" s="830">
        <v>32</v>
      </c>
      <c r="AG74" s="830"/>
      <c r="AH74" s="830"/>
      <c r="AI74" s="830"/>
      <c r="AJ74" s="830"/>
      <c r="AK74" s="830" t="s">
        <v>571</v>
      </c>
      <c r="AL74" s="830"/>
      <c r="AM74" s="830"/>
      <c r="AN74" s="830"/>
      <c r="AO74" s="830"/>
      <c r="AP74" s="830">
        <v>49</v>
      </c>
      <c r="AQ74" s="830"/>
      <c r="AR74" s="830"/>
      <c r="AS74" s="830"/>
      <c r="AT74" s="830"/>
      <c r="AU74" s="830">
        <v>10</v>
      </c>
      <c r="AV74" s="830"/>
      <c r="AW74" s="830"/>
      <c r="AX74" s="830"/>
      <c r="AY74" s="830"/>
      <c r="AZ74" s="832"/>
      <c r="BA74" s="832"/>
      <c r="BB74" s="832"/>
      <c r="BC74" s="832"/>
      <c r="BD74" s="833"/>
      <c r="BE74" s="238"/>
      <c r="BF74" s="238"/>
      <c r="BG74" s="238"/>
      <c r="BH74" s="238"/>
      <c r="BI74" s="238"/>
      <c r="BJ74" s="238"/>
      <c r="BK74" s="238"/>
      <c r="BL74" s="238"/>
      <c r="BM74" s="238"/>
      <c r="BN74" s="238"/>
      <c r="BO74" s="238"/>
      <c r="BP74" s="238"/>
      <c r="BQ74" s="235">
        <v>68</v>
      </c>
      <c r="BR74" s="240"/>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7"/>
    </row>
    <row r="75" spans="1:131" ht="26.25" customHeight="1" x14ac:dyDescent="0.15">
      <c r="A75" s="235">
        <v>8</v>
      </c>
      <c r="B75" s="873" t="s">
        <v>559</v>
      </c>
      <c r="C75" s="874"/>
      <c r="D75" s="874"/>
      <c r="E75" s="874"/>
      <c r="F75" s="874"/>
      <c r="G75" s="874"/>
      <c r="H75" s="874"/>
      <c r="I75" s="874"/>
      <c r="J75" s="874"/>
      <c r="K75" s="874"/>
      <c r="L75" s="874"/>
      <c r="M75" s="874"/>
      <c r="N75" s="874"/>
      <c r="O75" s="874"/>
      <c r="P75" s="875"/>
      <c r="Q75" s="877">
        <v>298</v>
      </c>
      <c r="R75" s="878"/>
      <c r="S75" s="878"/>
      <c r="T75" s="878"/>
      <c r="U75" s="834"/>
      <c r="V75" s="879">
        <v>262</v>
      </c>
      <c r="W75" s="878"/>
      <c r="X75" s="878"/>
      <c r="Y75" s="878"/>
      <c r="Z75" s="834"/>
      <c r="AA75" s="879">
        <v>36</v>
      </c>
      <c r="AB75" s="878"/>
      <c r="AC75" s="878"/>
      <c r="AD75" s="878"/>
      <c r="AE75" s="834"/>
      <c r="AF75" s="879">
        <v>38</v>
      </c>
      <c r="AG75" s="878"/>
      <c r="AH75" s="878"/>
      <c r="AI75" s="878"/>
      <c r="AJ75" s="834"/>
      <c r="AK75" s="879">
        <v>0</v>
      </c>
      <c r="AL75" s="878"/>
      <c r="AM75" s="878"/>
      <c r="AN75" s="878"/>
      <c r="AO75" s="834"/>
      <c r="AP75" s="879">
        <v>31</v>
      </c>
      <c r="AQ75" s="878"/>
      <c r="AR75" s="878"/>
      <c r="AS75" s="878"/>
      <c r="AT75" s="834"/>
      <c r="AU75" s="879">
        <v>31</v>
      </c>
      <c r="AV75" s="878"/>
      <c r="AW75" s="878"/>
      <c r="AX75" s="878"/>
      <c r="AY75" s="834"/>
      <c r="AZ75" s="832"/>
      <c r="BA75" s="832"/>
      <c r="BB75" s="832"/>
      <c r="BC75" s="832"/>
      <c r="BD75" s="833"/>
      <c r="BE75" s="238"/>
      <c r="BF75" s="238"/>
      <c r="BG75" s="238"/>
      <c r="BH75" s="238"/>
      <c r="BI75" s="238"/>
      <c r="BJ75" s="238"/>
      <c r="BK75" s="238"/>
      <c r="BL75" s="238"/>
      <c r="BM75" s="238"/>
      <c r="BN75" s="238"/>
      <c r="BO75" s="238"/>
      <c r="BP75" s="238"/>
      <c r="BQ75" s="235">
        <v>69</v>
      </c>
      <c r="BR75" s="240"/>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7"/>
    </row>
    <row r="76" spans="1:131" ht="26.25" customHeight="1" x14ac:dyDescent="0.15">
      <c r="A76" s="235">
        <v>9</v>
      </c>
      <c r="B76" s="873" t="s">
        <v>560</v>
      </c>
      <c r="C76" s="874"/>
      <c r="D76" s="874"/>
      <c r="E76" s="874"/>
      <c r="F76" s="874"/>
      <c r="G76" s="874"/>
      <c r="H76" s="874"/>
      <c r="I76" s="874"/>
      <c r="J76" s="874"/>
      <c r="K76" s="874"/>
      <c r="L76" s="874"/>
      <c r="M76" s="874"/>
      <c r="N76" s="874"/>
      <c r="O76" s="874"/>
      <c r="P76" s="875"/>
      <c r="Q76" s="877">
        <v>1307</v>
      </c>
      <c r="R76" s="878"/>
      <c r="S76" s="878"/>
      <c r="T76" s="878"/>
      <c r="U76" s="834"/>
      <c r="V76" s="879">
        <v>1241</v>
      </c>
      <c r="W76" s="878"/>
      <c r="X76" s="878"/>
      <c r="Y76" s="878"/>
      <c r="Z76" s="834"/>
      <c r="AA76" s="879">
        <v>67</v>
      </c>
      <c r="AB76" s="878"/>
      <c r="AC76" s="878"/>
      <c r="AD76" s="878"/>
      <c r="AE76" s="834"/>
      <c r="AF76" s="879">
        <v>67</v>
      </c>
      <c r="AG76" s="878"/>
      <c r="AH76" s="878"/>
      <c r="AI76" s="878"/>
      <c r="AJ76" s="834"/>
      <c r="AK76" s="879">
        <v>144</v>
      </c>
      <c r="AL76" s="878"/>
      <c r="AM76" s="878"/>
      <c r="AN76" s="878"/>
      <c r="AO76" s="834"/>
      <c r="AP76" s="879" t="s">
        <v>571</v>
      </c>
      <c r="AQ76" s="878"/>
      <c r="AR76" s="878"/>
      <c r="AS76" s="878"/>
      <c r="AT76" s="834"/>
      <c r="AU76" s="879" t="s">
        <v>571</v>
      </c>
      <c r="AV76" s="878"/>
      <c r="AW76" s="878"/>
      <c r="AX76" s="878"/>
      <c r="AY76" s="834"/>
      <c r="AZ76" s="832"/>
      <c r="BA76" s="832"/>
      <c r="BB76" s="832"/>
      <c r="BC76" s="832"/>
      <c r="BD76" s="833"/>
      <c r="BE76" s="238"/>
      <c r="BF76" s="238"/>
      <c r="BG76" s="238"/>
      <c r="BH76" s="238"/>
      <c r="BI76" s="238"/>
      <c r="BJ76" s="238"/>
      <c r="BK76" s="238"/>
      <c r="BL76" s="238"/>
      <c r="BM76" s="238"/>
      <c r="BN76" s="238"/>
      <c r="BO76" s="238"/>
      <c r="BP76" s="238"/>
      <c r="BQ76" s="235">
        <v>70</v>
      </c>
      <c r="BR76" s="240"/>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7"/>
    </row>
    <row r="77" spans="1:131" ht="26.25" customHeight="1" x14ac:dyDescent="0.15">
      <c r="A77" s="235">
        <v>10</v>
      </c>
      <c r="B77" s="873" t="s">
        <v>561</v>
      </c>
      <c r="C77" s="874"/>
      <c r="D77" s="874"/>
      <c r="E77" s="874"/>
      <c r="F77" s="874"/>
      <c r="G77" s="874"/>
      <c r="H77" s="874"/>
      <c r="I77" s="874"/>
      <c r="J77" s="874"/>
      <c r="K77" s="874"/>
      <c r="L77" s="874"/>
      <c r="M77" s="874"/>
      <c r="N77" s="874"/>
      <c r="O77" s="874"/>
      <c r="P77" s="875"/>
      <c r="Q77" s="877">
        <v>1137</v>
      </c>
      <c r="R77" s="878"/>
      <c r="S77" s="878"/>
      <c r="T77" s="878"/>
      <c r="U77" s="834"/>
      <c r="V77" s="879">
        <v>1112</v>
      </c>
      <c r="W77" s="878"/>
      <c r="X77" s="878"/>
      <c r="Y77" s="878"/>
      <c r="Z77" s="834"/>
      <c r="AA77" s="879">
        <v>25</v>
      </c>
      <c r="AB77" s="878"/>
      <c r="AC77" s="878"/>
      <c r="AD77" s="878"/>
      <c r="AE77" s="834"/>
      <c r="AF77" s="879">
        <v>25</v>
      </c>
      <c r="AG77" s="878"/>
      <c r="AH77" s="878"/>
      <c r="AI77" s="878"/>
      <c r="AJ77" s="834"/>
      <c r="AK77" s="879" t="s">
        <v>571</v>
      </c>
      <c r="AL77" s="878"/>
      <c r="AM77" s="878"/>
      <c r="AN77" s="878"/>
      <c r="AO77" s="834"/>
      <c r="AP77" s="879">
        <v>166</v>
      </c>
      <c r="AQ77" s="878"/>
      <c r="AR77" s="878"/>
      <c r="AS77" s="878"/>
      <c r="AT77" s="834"/>
      <c r="AU77" s="879">
        <v>55</v>
      </c>
      <c r="AV77" s="878"/>
      <c r="AW77" s="878"/>
      <c r="AX77" s="878"/>
      <c r="AY77" s="834"/>
      <c r="AZ77" s="832"/>
      <c r="BA77" s="832"/>
      <c r="BB77" s="832"/>
      <c r="BC77" s="832"/>
      <c r="BD77" s="833"/>
      <c r="BE77" s="238"/>
      <c r="BF77" s="238"/>
      <c r="BG77" s="238"/>
      <c r="BH77" s="238"/>
      <c r="BI77" s="238"/>
      <c r="BJ77" s="238"/>
      <c r="BK77" s="238"/>
      <c r="BL77" s="238"/>
      <c r="BM77" s="238"/>
      <c r="BN77" s="238"/>
      <c r="BO77" s="238"/>
      <c r="BP77" s="238"/>
      <c r="BQ77" s="235">
        <v>71</v>
      </c>
      <c r="BR77" s="240"/>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7"/>
    </row>
    <row r="78" spans="1:131" ht="26.25" customHeight="1" x14ac:dyDescent="0.15">
      <c r="A78" s="235">
        <v>11</v>
      </c>
      <c r="B78" s="873" t="s">
        <v>562</v>
      </c>
      <c r="C78" s="874"/>
      <c r="D78" s="874"/>
      <c r="E78" s="874"/>
      <c r="F78" s="874"/>
      <c r="G78" s="874"/>
      <c r="H78" s="874"/>
      <c r="I78" s="874"/>
      <c r="J78" s="874"/>
      <c r="K78" s="874"/>
      <c r="L78" s="874"/>
      <c r="M78" s="874"/>
      <c r="N78" s="874"/>
      <c r="O78" s="874"/>
      <c r="P78" s="875"/>
      <c r="Q78" s="876">
        <v>5</v>
      </c>
      <c r="R78" s="830"/>
      <c r="S78" s="830"/>
      <c r="T78" s="830"/>
      <c r="U78" s="830"/>
      <c r="V78" s="830">
        <v>5</v>
      </c>
      <c r="W78" s="830"/>
      <c r="X78" s="830"/>
      <c r="Y78" s="830"/>
      <c r="Z78" s="830"/>
      <c r="AA78" s="830">
        <v>0</v>
      </c>
      <c r="AB78" s="830"/>
      <c r="AC78" s="830"/>
      <c r="AD78" s="830"/>
      <c r="AE78" s="830"/>
      <c r="AF78" s="830">
        <v>0</v>
      </c>
      <c r="AG78" s="830"/>
      <c r="AH78" s="830"/>
      <c r="AI78" s="830"/>
      <c r="AJ78" s="830"/>
      <c r="AK78" s="830" t="s">
        <v>571</v>
      </c>
      <c r="AL78" s="830"/>
      <c r="AM78" s="830"/>
      <c r="AN78" s="830"/>
      <c r="AO78" s="830"/>
      <c r="AP78" s="830" t="s">
        <v>571</v>
      </c>
      <c r="AQ78" s="830"/>
      <c r="AR78" s="830"/>
      <c r="AS78" s="830"/>
      <c r="AT78" s="830"/>
      <c r="AU78" s="830" t="s">
        <v>571</v>
      </c>
      <c r="AV78" s="830"/>
      <c r="AW78" s="830"/>
      <c r="AX78" s="830"/>
      <c r="AY78" s="830"/>
      <c r="AZ78" s="832"/>
      <c r="BA78" s="832"/>
      <c r="BB78" s="832"/>
      <c r="BC78" s="832"/>
      <c r="BD78" s="833"/>
      <c r="BE78" s="238"/>
      <c r="BF78" s="238"/>
      <c r="BG78" s="238"/>
      <c r="BH78" s="238"/>
      <c r="BI78" s="238"/>
      <c r="BJ78" s="227"/>
      <c r="BK78" s="227"/>
      <c r="BL78" s="227"/>
      <c r="BM78" s="227"/>
      <c r="BN78" s="227"/>
      <c r="BO78" s="238"/>
      <c r="BP78" s="238"/>
      <c r="BQ78" s="235">
        <v>72</v>
      </c>
      <c r="BR78" s="240"/>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7"/>
    </row>
    <row r="79" spans="1:131" ht="26.25" customHeight="1" x14ac:dyDescent="0.15">
      <c r="A79" s="235">
        <v>12</v>
      </c>
      <c r="B79" s="873" t="s">
        <v>563</v>
      </c>
      <c r="C79" s="874"/>
      <c r="D79" s="874"/>
      <c r="E79" s="874"/>
      <c r="F79" s="874"/>
      <c r="G79" s="874"/>
      <c r="H79" s="874"/>
      <c r="I79" s="874"/>
      <c r="J79" s="874"/>
      <c r="K79" s="874"/>
      <c r="L79" s="874"/>
      <c r="M79" s="874"/>
      <c r="N79" s="874"/>
      <c r="O79" s="874"/>
      <c r="P79" s="875"/>
      <c r="Q79" s="876">
        <v>1</v>
      </c>
      <c r="R79" s="830"/>
      <c r="S79" s="830"/>
      <c r="T79" s="830"/>
      <c r="U79" s="830"/>
      <c r="V79" s="830">
        <v>0</v>
      </c>
      <c r="W79" s="830"/>
      <c r="X79" s="830"/>
      <c r="Y79" s="830"/>
      <c r="Z79" s="830"/>
      <c r="AA79" s="830">
        <v>1</v>
      </c>
      <c r="AB79" s="830"/>
      <c r="AC79" s="830"/>
      <c r="AD79" s="830"/>
      <c r="AE79" s="830"/>
      <c r="AF79" s="830">
        <v>1</v>
      </c>
      <c r="AG79" s="830"/>
      <c r="AH79" s="830"/>
      <c r="AI79" s="830"/>
      <c r="AJ79" s="830"/>
      <c r="AK79" s="830" t="s">
        <v>571</v>
      </c>
      <c r="AL79" s="830"/>
      <c r="AM79" s="830"/>
      <c r="AN79" s="830"/>
      <c r="AO79" s="830"/>
      <c r="AP79" s="830" t="s">
        <v>571</v>
      </c>
      <c r="AQ79" s="830"/>
      <c r="AR79" s="830"/>
      <c r="AS79" s="830"/>
      <c r="AT79" s="830"/>
      <c r="AU79" s="830" t="s">
        <v>571</v>
      </c>
      <c r="AV79" s="830"/>
      <c r="AW79" s="830"/>
      <c r="AX79" s="830"/>
      <c r="AY79" s="830"/>
      <c r="AZ79" s="832"/>
      <c r="BA79" s="832"/>
      <c r="BB79" s="832"/>
      <c r="BC79" s="832"/>
      <c r="BD79" s="833"/>
      <c r="BE79" s="238"/>
      <c r="BF79" s="238"/>
      <c r="BG79" s="238"/>
      <c r="BH79" s="238"/>
      <c r="BI79" s="238"/>
      <c r="BJ79" s="227"/>
      <c r="BK79" s="227"/>
      <c r="BL79" s="227"/>
      <c r="BM79" s="227"/>
      <c r="BN79" s="227"/>
      <c r="BO79" s="238"/>
      <c r="BP79" s="238"/>
      <c r="BQ79" s="235">
        <v>73</v>
      </c>
      <c r="BR79" s="240"/>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7"/>
    </row>
    <row r="80" spans="1:131" ht="26.25" customHeight="1" x14ac:dyDescent="0.15">
      <c r="A80" s="235">
        <v>13</v>
      </c>
      <c r="B80" s="873" t="s">
        <v>564</v>
      </c>
      <c r="C80" s="874"/>
      <c r="D80" s="874"/>
      <c r="E80" s="874"/>
      <c r="F80" s="874"/>
      <c r="G80" s="874"/>
      <c r="H80" s="874"/>
      <c r="I80" s="874"/>
      <c r="J80" s="874"/>
      <c r="K80" s="874"/>
      <c r="L80" s="874"/>
      <c r="M80" s="874"/>
      <c r="N80" s="874"/>
      <c r="O80" s="874"/>
      <c r="P80" s="875"/>
      <c r="Q80" s="876">
        <v>72</v>
      </c>
      <c r="R80" s="830"/>
      <c r="S80" s="830"/>
      <c r="T80" s="830"/>
      <c r="U80" s="830"/>
      <c r="V80" s="830">
        <v>59</v>
      </c>
      <c r="W80" s="830"/>
      <c r="X80" s="830"/>
      <c r="Y80" s="830"/>
      <c r="Z80" s="830"/>
      <c r="AA80" s="830">
        <v>13</v>
      </c>
      <c r="AB80" s="830"/>
      <c r="AC80" s="830"/>
      <c r="AD80" s="830"/>
      <c r="AE80" s="830"/>
      <c r="AF80" s="830">
        <v>13</v>
      </c>
      <c r="AG80" s="830"/>
      <c r="AH80" s="830"/>
      <c r="AI80" s="830"/>
      <c r="AJ80" s="830"/>
      <c r="AK80" s="830" t="s">
        <v>571</v>
      </c>
      <c r="AL80" s="830"/>
      <c r="AM80" s="830"/>
      <c r="AN80" s="830"/>
      <c r="AO80" s="830"/>
      <c r="AP80" s="830" t="s">
        <v>571</v>
      </c>
      <c r="AQ80" s="830"/>
      <c r="AR80" s="830"/>
      <c r="AS80" s="830"/>
      <c r="AT80" s="830"/>
      <c r="AU80" s="830" t="s">
        <v>571</v>
      </c>
      <c r="AV80" s="830"/>
      <c r="AW80" s="830"/>
      <c r="AX80" s="830"/>
      <c r="AY80" s="830"/>
      <c r="AZ80" s="832"/>
      <c r="BA80" s="832"/>
      <c r="BB80" s="832"/>
      <c r="BC80" s="832"/>
      <c r="BD80" s="833"/>
      <c r="BE80" s="238"/>
      <c r="BF80" s="238"/>
      <c r="BG80" s="238"/>
      <c r="BH80" s="238"/>
      <c r="BI80" s="238"/>
      <c r="BJ80" s="238"/>
      <c r="BK80" s="238"/>
      <c r="BL80" s="238"/>
      <c r="BM80" s="238"/>
      <c r="BN80" s="238"/>
      <c r="BO80" s="238"/>
      <c r="BP80" s="238"/>
      <c r="BQ80" s="235">
        <v>74</v>
      </c>
      <c r="BR80" s="240"/>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7"/>
    </row>
    <row r="81" spans="1:131" ht="26.25" customHeight="1" x14ac:dyDescent="0.15">
      <c r="A81" s="235">
        <v>14</v>
      </c>
      <c r="B81" s="873" t="s">
        <v>565</v>
      </c>
      <c r="C81" s="874"/>
      <c r="D81" s="874"/>
      <c r="E81" s="874"/>
      <c r="F81" s="874"/>
      <c r="G81" s="874"/>
      <c r="H81" s="874"/>
      <c r="I81" s="874"/>
      <c r="J81" s="874"/>
      <c r="K81" s="874"/>
      <c r="L81" s="874"/>
      <c r="M81" s="874"/>
      <c r="N81" s="874"/>
      <c r="O81" s="874"/>
      <c r="P81" s="875"/>
      <c r="Q81" s="876">
        <v>152</v>
      </c>
      <c r="R81" s="830"/>
      <c r="S81" s="830"/>
      <c r="T81" s="830"/>
      <c r="U81" s="830"/>
      <c r="V81" s="830">
        <v>97</v>
      </c>
      <c r="W81" s="830"/>
      <c r="X81" s="830"/>
      <c r="Y81" s="830"/>
      <c r="Z81" s="830"/>
      <c r="AA81" s="830">
        <v>55</v>
      </c>
      <c r="AB81" s="830"/>
      <c r="AC81" s="830"/>
      <c r="AD81" s="830"/>
      <c r="AE81" s="830"/>
      <c r="AF81" s="830">
        <v>55</v>
      </c>
      <c r="AG81" s="830"/>
      <c r="AH81" s="830"/>
      <c r="AI81" s="830"/>
      <c r="AJ81" s="830"/>
      <c r="AK81" s="830" t="s">
        <v>571</v>
      </c>
      <c r="AL81" s="830"/>
      <c r="AM81" s="830"/>
      <c r="AN81" s="830"/>
      <c r="AO81" s="830"/>
      <c r="AP81" s="830" t="s">
        <v>571</v>
      </c>
      <c r="AQ81" s="830"/>
      <c r="AR81" s="830"/>
      <c r="AS81" s="830"/>
      <c r="AT81" s="830"/>
      <c r="AU81" s="830" t="s">
        <v>571</v>
      </c>
      <c r="AV81" s="830"/>
      <c r="AW81" s="830"/>
      <c r="AX81" s="830"/>
      <c r="AY81" s="830"/>
      <c r="AZ81" s="832"/>
      <c r="BA81" s="832"/>
      <c r="BB81" s="832"/>
      <c r="BC81" s="832"/>
      <c r="BD81" s="833"/>
      <c r="BE81" s="238"/>
      <c r="BF81" s="238"/>
      <c r="BG81" s="238"/>
      <c r="BH81" s="238"/>
      <c r="BI81" s="238"/>
      <c r="BJ81" s="238"/>
      <c r="BK81" s="238"/>
      <c r="BL81" s="238"/>
      <c r="BM81" s="238"/>
      <c r="BN81" s="238"/>
      <c r="BO81" s="238"/>
      <c r="BP81" s="238"/>
      <c r="BQ81" s="235">
        <v>75</v>
      </c>
      <c r="BR81" s="240"/>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7"/>
    </row>
    <row r="82" spans="1:131" ht="26.25" customHeight="1" x14ac:dyDescent="0.15">
      <c r="A82" s="235">
        <v>15</v>
      </c>
      <c r="B82" s="873" t="s">
        <v>566</v>
      </c>
      <c r="C82" s="874"/>
      <c r="D82" s="874"/>
      <c r="E82" s="874"/>
      <c r="F82" s="874"/>
      <c r="G82" s="874"/>
      <c r="H82" s="874"/>
      <c r="I82" s="874"/>
      <c r="J82" s="874"/>
      <c r="K82" s="874"/>
      <c r="L82" s="874"/>
      <c r="M82" s="874"/>
      <c r="N82" s="874"/>
      <c r="O82" s="874"/>
      <c r="P82" s="875"/>
      <c r="Q82" s="876">
        <v>88</v>
      </c>
      <c r="R82" s="830"/>
      <c r="S82" s="830"/>
      <c r="T82" s="830"/>
      <c r="U82" s="830"/>
      <c r="V82" s="830">
        <v>69</v>
      </c>
      <c r="W82" s="830"/>
      <c r="X82" s="830"/>
      <c r="Y82" s="830"/>
      <c r="Z82" s="830"/>
      <c r="AA82" s="830">
        <v>19</v>
      </c>
      <c r="AB82" s="830"/>
      <c r="AC82" s="830"/>
      <c r="AD82" s="830"/>
      <c r="AE82" s="830"/>
      <c r="AF82" s="830">
        <v>19</v>
      </c>
      <c r="AG82" s="830"/>
      <c r="AH82" s="830"/>
      <c r="AI82" s="830"/>
      <c r="AJ82" s="830"/>
      <c r="AK82" s="830" t="s">
        <v>571</v>
      </c>
      <c r="AL82" s="830"/>
      <c r="AM82" s="830"/>
      <c r="AN82" s="830"/>
      <c r="AO82" s="830"/>
      <c r="AP82" s="830" t="s">
        <v>571</v>
      </c>
      <c r="AQ82" s="830"/>
      <c r="AR82" s="830"/>
      <c r="AS82" s="830"/>
      <c r="AT82" s="830"/>
      <c r="AU82" s="830" t="s">
        <v>571</v>
      </c>
      <c r="AV82" s="830"/>
      <c r="AW82" s="830"/>
      <c r="AX82" s="830"/>
      <c r="AY82" s="830"/>
      <c r="AZ82" s="832"/>
      <c r="BA82" s="832"/>
      <c r="BB82" s="832"/>
      <c r="BC82" s="832"/>
      <c r="BD82" s="833"/>
      <c r="BE82" s="238"/>
      <c r="BF82" s="238"/>
      <c r="BG82" s="238"/>
      <c r="BH82" s="238"/>
      <c r="BI82" s="238"/>
      <c r="BJ82" s="238"/>
      <c r="BK82" s="238"/>
      <c r="BL82" s="238"/>
      <c r="BM82" s="238"/>
      <c r="BN82" s="238"/>
      <c r="BO82" s="238"/>
      <c r="BP82" s="238"/>
      <c r="BQ82" s="235">
        <v>76</v>
      </c>
      <c r="BR82" s="240"/>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7"/>
    </row>
    <row r="83" spans="1:131" ht="26.25" customHeight="1" x14ac:dyDescent="0.15">
      <c r="A83" s="235">
        <v>16</v>
      </c>
      <c r="B83" s="873" t="s">
        <v>567</v>
      </c>
      <c r="C83" s="874"/>
      <c r="D83" s="874"/>
      <c r="E83" s="874"/>
      <c r="F83" s="874"/>
      <c r="G83" s="874"/>
      <c r="H83" s="874"/>
      <c r="I83" s="874"/>
      <c r="J83" s="874"/>
      <c r="K83" s="874"/>
      <c r="L83" s="874"/>
      <c r="M83" s="874"/>
      <c r="N83" s="874"/>
      <c r="O83" s="874"/>
      <c r="P83" s="875"/>
      <c r="Q83" s="876">
        <v>230159</v>
      </c>
      <c r="R83" s="830"/>
      <c r="S83" s="830"/>
      <c r="T83" s="830"/>
      <c r="U83" s="830"/>
      <c r="V83" s="830">
        <v>223900</v>
      </c>
      <c r="W83" s="830"/>
      <c r="X83" s="830"/>
      <c r="Y83" s="830"/>
      <c r="Z83" s="830"/>
      <c r="AA83" s="830">
        <v>6259</v>
      </c>
      <c r="AB83" s="830"/>
      <c r="AC83" s="830"/>
      <c r="AD83" s="830"/>
      <c r="AE83" s="830"/>
      <c r="AF83" s="830">
        <v>6259</v>
      </c>
      <c r="AG83" s="830"/>
      <c r="AH83" s="830"/>
      <c r="AI83" s="830"/>
      <c r="AJ83" s="830"/>
      <c r="AK83" s="830" t="s">
        <v>571</v>
      </c>
      <c r="AL83" s="830"/>
      <c r="AM83" s="830"/>
      <c r="AN83" s="830"/>
      <c r="AO83" s="830"/>
      <c r="AP83" s="830" t="s">
        <v>571</v>
      </c>
      <c r="AQ83" s="830"/>
      <c r="AR83" s="830"/>
      <c r="AS83" s="830"/>
      <c r="AT83" s="830"/>
      <c r="AU83" s="830" t="s">
        <v>571</v>
      </c>
      <c r="AV83" s="830"/>
      <c r="AW83" s="830"/>
      <c r="AX83" s="830"/>
      <c r="AY83" s="830"/>
      <c r="AZ83" s="832"/>
      <c r="BA83" s="832"/>
      <c r="BB83" s="832"/>
      <c r="BC83" s="832"/>
      <c r="BD83" s="833"/>
      <c r="BE83" s="238"/>
      <c r="BF83" s="238"/>
      <c r="BG83" s="238"/>
      <c r="BH83" s="238"/>
      <c r="BI83" s="238"/>
      <c r="BJ83" s="238"/>
      <c r="BK83" s="238"/>
      <c r="BL83" s="238"/>
      <c r="BM83" s="238"/>
      <c r="BN83" s="238"/>
      <c r="BO83" s="238"/>
      <c r="BP83" s="238"/>
      <c r="BQ83" s="235">
        <v>77</v>
      </c>
      <c r="BR83" s="240"/>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7"/>
    </row>
    <row r="84" spans="1:131" ht="26.25" customHeight="1" x14ac:dyDescent="0.15">
      <c r="A84" s="235">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8"/>
      <c r="BF84" s="238"/>
      <c r="BG84" s="238"/>
      <c r="BH84" s="238"/>
      <c r="BI84" s="238"/>
      <c r="BJ84" s="238"/>
      <c r="BK84" s="238"/>
      <c r="BL84" s="238"/>
      <c r="BM84" s="238"/>
      <c r="BN84" s="238"/>
      <c r="BO84" s="238"/>
      <c r="BP84" s="238"/>
      <c r="BQ84" s="235">
        <v>78</v>
      </c>
      <c r="BR84" s="240"/>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7"/>
    </row>
    <row r="85" spans="1:131" ht="26.25" customHeight="1" x14ac:dyDescent="0.15">
      <c r="A85" s="235">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8"/>
      <c r="BF85" s="238"/>
      <c r="BG85" s="238"/>
      <c r="BH85" s="238"/>
      <c r="BI85" s="238"/>
      <c r="BJ85" s="238"/>
      <c r="BK85" s="238"/>
      <c r="BL85" s="238"/>
      <c r="BM85" s="238"/>
      <c r="BN85" s="238"/>
      <c r="BO85" s="238"/>
      <c r="BP85" s="238"/>
      <c r="BQ85" s="235">
        <v>79</v>
      </c>
      <c r="BR85" s="240"/>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7"/>
    </row>
    <row r="86" spans="1:131" ht="26.25" customHeight="1" x14ac:dyDescent="0.15">
      <c r="A86" s="235">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8"/>
      <c r="BF86" s="238"/>
      <c r="BG86" s="238"/>
      <c r="BH86" s="238"/>
      <c r="BI86" s="238"/>
      <c r="BJ86" s="238"/>
      <c r="BK86" s="238"/>
      <c r="BL86" s="238"/>
      <c r="BM86" s="238"/>
      <c r="BN86" s="238"/>
      <c r="BO86" s="238"/>
      <c r="BP86" s="238"/>
      <c r="BQ86" s="235">
        <v>80</v>
      </c>
      <c r="BR86" s="240"/>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7"/>
    </row>
    <row r="87" spans="1:131" ht="26.25" customHeight="1" x14ac:dyDescent="0.15">
      <c r="A87" s="241">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8"/>
      <c r="BF87" s="238"/>
      <c r="BG87" s="238"/>
      <c r="BH87" s="238"/>
      <c r="BI87" s="238"/>
      <c r="BJ87" s="238"/>
      <c r="BK87" s="238"/>
      <c r="BL87" s="238"/>
      <c r="BM87" s="238"/>
      <c r="BN87" s="238"/>
      <c r="BO87" s="238"/>
      <c r="BP87" s="238"/>
      <c r="BQ87" s="235">
        <v>81</v>
      </c>
      <c r="BR87" s="240"/>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7"/>
    </row>
    <row r="88" spans="1:131" ht="26.25" customHeight="1" thickBot="1" x14ac:dyDescent="0.2">
      <c r="A88" s="237"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AF68+AF69+AF70+AF71+AF72+AF73+AF74+AF75+AF76+AF77+AF78+AF79+AF80+AF81+AF82+AF83</f>
        <v>7363</v>
      </c>
      <c r="AG88" s="844"/>
      <c r="AH88" s="844"/>
      <c r="AI88" s="844"/>
      <c r="AJ88" s="844"/>
      <c r="AK88" s="841"/>
      <c r="AL88" s="841"/>
      <c r="AM88" s="841"/>
      <c r="AN88" s="841"/>
      <c r="AO88" s="841"/>
      <c r="AP88" s="844">
        <f>AP74+AP75+AP77</f>
        <v>246</v>
      </c>
      <c r="AQ88" s="844"/>
      <c r="AR88" s="844"/>
      <c r="AS88" s="844"/>
      <c r="AT88" s="844"/>
      <c r="AU88" s="844">
        <f>AU74+AU75+AU77</f>
        <v>96</v>
      </c>
      <c r="AV88" s="844"/>
      <c r="AW88" s="844"/>
      <c r="AX88" s="844"/>
      <c r="AY88" s="844"/>
      <c r="AZ88" s="849"/>
      <c r="BA88" s="849"/>
      <c r="BB88" s="849"/>
      <c r="BC88" s="849"/>
      <c r="BD88" s="850"/>
      <c r="BE88" s="238"/>
      <c r="BF88" s="238"/>
      <c r="BG88" s="238"/>
      <c r="BH88" s="238"/>
      <c r="BI88" s="238"/>
      <c r="BJ88" s="238"/>
      <c r="BK88" s="238"/>
      <c r="BL88" s="238"/>
      <c r="BM88" s="238"/>
      <c r="BN88" s="238"/>
      <c r="BO88" s="238"/>
      <c r="BP88" s="238"/>
      <c r="BQ88" s="235">
        <v>82</v>
      </c>
      <c r="BR88" s="240"/>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170</v>
      </c>
      <c r="CS102" s="852"/>
      <c r="CT102" s="852"/>
      <c r="CU102" s="852"/>
      <c r="CV102" s="891"/>
      <c r="CW102" s="890" t="s">
        <v>572</v>
      </c>
      <c r="CX102" s="852"/>
      <c r="CY102" s="852"/>
      <c r="CZ102" s="852"/>
      <c r="DA102" s="891"/>
      <c r="DB102" s="890" t="s">
        <v>572</v>
      </c>
      <c r="DC102" s="852"/>
      <c r="DD102" s="852"/>
      <c r="DE102" s="852"/>
      <c r="DF102" s="891"/>
      <c r="DG102" s="890" t="s">
        <v>572</v>
      </c>
      <c r="DH102" s="852"/>
      <c r="DI102" s="852"/>
      <c r="DJ102" s="852"/>
      <c r="DK102" s="891"/>
      <c r="DL102" s="890" t="s">
        <v>572</v>
      </c>
      <c r="DM102" s="852"/>
      <c r="DN102" s="852"/>
      <c r="DO102" s="852"/>
      <c r="DP102" s="891"/>
      <c r="DQ102" s="890" t="s">
        <v>572</v>
      </c>
      <c r="DR102" s="852"/>
      <c r="DS102" s="852"/>
      <c r="DT102" s="852"/>
      <c r="DU102" s="891"/>
      <c r="DV102" s="789"/>
      <c r="DW102" s="790"/>
      <c r="DX102" s="790"/>
      <c r="DY102" s="790"/>
      <c r="DZ102" s="914"/>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7"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27"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998818</v>
      </c>
      <c r="AB110" s="900"/>
      <c r="AC110" s="900"/>
      <c r="AD110" s="900"/>
      <c r="AE110" s="901"/>
      <c r="AF110" s="902">
        <v>975013</v>
      </c>
      <c r="AG110" s="900"/>
      <c r="AH110" s="900"/>
      <c r="AI110" s="900"/>
      <c r="AJ110" s="901"/>
      <c r="AK110" s="902">
        <v>942235</v>
      </c>
      <c r="AL110" s="900"/>
      <c r="AM110" s="900"/>
      <c r="AN110" s="900"/>
      <c r="AO110" s="901"/>
      <c r="AP110" s="903">
        <v>16.3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8052448</v>
      </c>
      <c r="BR110" s="931"/>
      <c r="BS110" s="931"/>
      <c r="BT110" s="931"/>
      <c r="BU110" s="931"/>
      <c r="BV110" s="931">
        <v>7792283</v>
      </c>
      <c r="BW110" s="931"/>
      <c r="BX110" s="931"/>
      <c r="BY110" s="931"/>
      <c r="BZ110" s="931"/>
      <c r="CA110" s="931">
        <v>7752743</v>
      </c>
      <c r="CB110" s="931"/>
      <c r="CC110" s="931"/>
      <c r="CD110" s="931"/>
      <c r="CE110" s="931"/>
      <c r="CF110" s="944">
        <v>134.30000000000001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7"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25907</v>
      </c>
      <c r="BR111" s="926"/>
      <c r="BS111" s="926"/>
      <c r="BT111" s="926"/>
      <c r="BU111" s="926"/>
      <c r="BV111" s="926">
        <v>13113</v>
      </c>
      <c r="BW111" s="926"/>
      <c r="BX111" s="926"/>
      <c r="BY111" s="926"/>
      <c r="BZ111" s="926"/>
      <c r="CA111" s="926">
        <v>9206</v>
      </c>
      <c r="CB111" s="926"/>
      <c r="CC111" s="926"/>
      <c r="CD111" s="926"/>
      <c r="CE111" s="926"/>
      <c r="CF111" s="920">
        <v>0.2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7"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1473901</v>
      </c>
      <c r="BR112" s="926"/>
      <c r="BS112" s="926"/>
      <c r="BT112" s="926"/>
      <c r="BU112" s="926"/>
      <c r="BV112" s="926">
        <v>1375825</v>
      </c>
      <c r="BW112" s="926"/>
      <c r="BX112" s="926"/>
      <c r="BY112" s="926"/>
      <c r="BZ112" s="926"/>
      <c r="CA112" s="926">
        <v>1401544</v>
      </c>
      <c r="CB112" s="926"/>
      <c r="CC112" s="926"/>
      <c r="CD112" s="926"/>
      <c r="CE112" s="926"/>
      <c r="CF112" s="920">
        <v>24.3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7"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156880</v>
      </c>
      <c r="AB113" s="938"/>
      <c r="AC113" s="938"/>
      <c r="AD113" s="938"/>
      <c r="AE113" s="939"/>
      <c r="AF113" s="940">
        <v>156515</v>
      </c>
      <c r="AG113" s="938"/>
      <c r="AH113" s="938"/>
      <c r="AI113" s="938"/>
      <c r="AJ113" s="939"/>
      <c r="AK113" s="940">
        <v>150259</v>
      </c>
      <c r="AL113" s="938"/>
      <c r="AM113" s="938"/>
      <c r="AN113" s="938"/>
      <c r="AO113" s="939"/>
      <c r="AP113" s="941">
        <v>2.6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82785</v>
      </c>
      <c r="BR113" s="926"/>
      <c r="BS113" s="926"/>
      <c r="BT113" s="926"/>
      <c r="BU113" s="926"/>
      <c r="BV113" s="926">
        <v>63834</v>
      </c>
      <c r="BW113" s="926"/>
      <c r="BX113" s="926"/>
      <c r="BY113" s="926"/>
      <c r="BZ113" s="926"/>
      <c r="CA113" s="926">
        <v>95590</v>
      </c>
      <c r="CB113" s="926"/>
      <c r="CC113" s="926"/>
      <c r="CD113" s="926"/>
      <c r="CE113" s="926"/>
      <c r="CF113" s="920">
        <v>1.7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14383</v>
      </c>
      <c r="DH113" s="959"/>
      <c r="DI113" s="959"/>
      <c r="DJ113" s="959"/>
      <c r="DK113" s="960"/>
      <c r="DL113" s="961">
        <v>10259</v>
      </c>
      <c r="DM113" s="959"/>
      <c r="DN113" s="959"/>
      <c r="DO113" s="959"/>
      <c r="DP113" s="960"/>
      <c r="DQ113" s="961">
        <v>6970</v>
      </c>
      <c r="DR113" s="959"/>
      <c r="DS113" s="959"/>
      <c r="DT113" s="959"/>
      <c r="DU113" s="960"/>
      <c r="DV113" s="962">
        <v>0.1</v>
      </c>
      <c r="DW113" s="963"/>
      <c r="DX113" s="963"/>
      <c r="DY113" s="963"/>
      <c r="DZ113" s="964"/>
    </row>
    <row r="114" spans="1:130" s="227"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8313</v>
      </c>
      <c r="AB114" s="959"/>
      <c r="AC114" s="959"/>
      <c r="AD114" s="959"/>
      <c r="AE114" s="960"/>
      <c r="AF114" s="961">
        <v>9305</v>
      </c>
      <c r="AG114" s="959"/>
      <c r="AH114" s="959"/>
      <c r="AI114" s="959"/>
      <c r="AJ114" s="960"/>
      <c r="AK114" s="961">
        <v>9681</v>
      </c>
      <c r="AL114" s="959"/>
      <c r="AM114" s="959"/>
      <c r="AN114" s="959"/>
      <c r="AO114" s="960"/>
      <c r="AP114" s="962">
        <v>0.2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1511229</v>
      </c>
      <c r="BR114" s="926"/>
      <c r="BS114" s="926"/>
      <c r="BT114" s="926"/>
      <c r="BU114" s="926"/>
      <c r="BV114" s="926">
        <v>1441988</v>
      </c>
      <c r="BW114" s="926"/>
      <c r="BX114" s="926"/>
      <c r="BY114" s="926"/>
      <c r="BZ114" s="926"/>
      <c r="CA114" s="926">
        <v>1345622</v>
      </c>
      <c r="CB114" s="926"/>
      <c r="CC114" s="926"/>
      <c r="CD114" s="926"/>
      <c r="CE114" s="926"/>
      <c r="CF114" s="920">
        <v>23.3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7"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8865</v>
      </c>
      <c r="AB115" s="938"/>
      <c r="AC115" s="938"/>
      <c r="AD115" s="938"/>
      <c r="AE115" s="939"/>
      <c r="AF115" s="940">
        <v>8670</v>
      </c>
      <c r="AG115" s="938"/>
      <c r="AH115" s="938"/>
      <c r="AI115" s="938"/>
      <c r="AJ115" s="939"/>
      <c r="AK115" s="940">
        <v>618</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7"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7977</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7"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1172876</v>
      </c>
      <c r="AB117" s="979"/>
      <c r="AC117" s="979"/>
      <c r="AD117" s="979"/>
      <c r="AE117" s="980"/>
      <c r="AF117" s="981">
        <v>1149503</v>
      </c>
      <c r="AG117" s="979"/>
      <c r="AH117" s="979"/>
      <c r="AI117" s="979"/>
      <c r="AJ117" s="980"/>
      <c r="AK117" s="981">
        <v>1102793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7"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7"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8" t="s">
        <v>177</v>
      </c>
      <c r="BA119" s="248"/>
      <c r="BB119" s="248"/>
      <c r="BC119" s="248"/>
      <c r="BD119" s="248"/>
      <c r="BE119" s="248"/>
      <c r="BF119" s="248"/>
      <c r="BG119" s="248"/>
      <c r="BH119" s="248"/>
      <c r="BI119" s="248"/>
      <c r="BJ119" s="248"/>
      <c r="BK119" s="248"/>
      <c r="BL119" s="248"/>
      <c r="BM119" s="248"/>
      <c r="BN119" s="248"/>
      <c r="BO119" s="977" t="s">
        <v>441</v>
      </c>
      <c r="BP119" s="1005"/>
      <c r="BQ119" s="999">
        <v>11146270</v>
      </c>
      <c r="BR119" s="1000"/>
      <c r="BS119" s="1000"/>
      <c r="BT119" s="1000"/>
      <c r="BU119" s="1000"/>
      <c r="BV119" s="1000">
        <v>10687043</v>
      </c>
      <c r="BW119" s="1000"/>
      <c r="BX119" s="1000"/>
      <c r="BY119" s="1000"/>
      <c r="BZ119" s="1000"/>
      <c r="CA119" s="1000">
        <v>10604705</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3547</v>
      </c>
      <c r="DH119" s="986"/>
      <c r="DI119" s="986"/>
      <c r="DJ119" s="986"/>
      <c r="DK119" s="987"/>
      <c r="DL119" s="985">
        <v>2854</v>
      </c>
      <c r="DM119" s="986"/>
      <c r="DN119" s="986"/>
      <c r="DO119" s="986"/>
      <c r="DP119" s="987"/>
      <c r="DQ119" s="985">
        <v>2236</v>
      </c>
      <c r="DR119" s="986"/>
      <c r="DS119" s="986"/>
      <c r="DT119" s="986"/>
      <c r="DU119" s="987"/>
      <c r="DV119" s="988">
        <v>0</v>
      </c>
      <c r="DW119" s="989"/>
      <c r="DX119" s="989"/>
      <c r="DY119" s="989"/>
      <c r="DZ119" s="990"/>
    </row>
    <row r="120" spans="1:130" s="227"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7510651</v>
      </c>
      <c r="BR120" s="931"/>
      <c r="BS120" s="931"/>
      <c r="BT120" s="931"/>
      <c r="BU120" s="931"/>
      <c r="BV120" s="931">
        <v>7499119</v>
      </c>
      <c r="BW120" s="931"/>
      <c r="BX120" s="931"/>
      <c r="BY120" s="931"/>
      <c r="BZ120" s="931"/>
      <c r="CA120" s="931">
        <v>7103760</v>
      </c>
      <c r="CB120" s="931"/>
      <c r="CC120" s="931"/>
      <c r="CD120" s="931"/>
      <c r="CE120" s="931"/>
      <c r="CF120" s="944">
        <v>123.1</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932983</v>
      </c>
      <c r="DH120" s="931"/>
      <c r="DI120" s="931"/>
      <c r="DJ120" s="931"/>
      <c r="DK120" s="931"/>
      <c r="DL120" s="931">
        <v>898569</v>
      </c>
      <c r="DM120" s="931"/>
      <c r="DN120" s="931"/>
      <c r="DO120" s="931"/>
      <c r="DP120" s="931"/>
      <c r="DQ120" s="931">
        <v>939073</v>
      </c>
      <c r="DR120" s="931"/>
      <c r="DS120" s="931"/>
      <c r="DT120" s="931"/>
      <c r="DU120" s="931"/>
      <c r="DV120" s="932">
        <v>16.3</v>
      </c>
      <c r="DW120" s="932"/>
      <c r="DX120" s="932"/>
      <c r="DY120" s="932"/>
      <c r="DZ120" s="933"/>
    </row>
    <row r="121" spans="1:130" s="227"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39597</v>
      </c>
      <c r="BR121" s="926"/>
      <c r="BS121" s="926"/>
      <c r="BT121" s="926"/>
      <c r="BU121" s="926"/>
      <c r="BV121" s="926">
        <v>21255</v>
      </c>
      <c r="BW121" s="926"/>
      <c r="BX121" s="926"/>
      <c r="BY121" s="926"/>
      <c r="BZ121" s="926"/>
      <c r="CA121" s="926">
        <v>14747</v>
      </c>
      <c r="CB121" s="926"/>
      <c r="CC121" s="926"/>
      <c r="CD121" s="926"/>
      <c r="CE121" s="926"/>
      <c r="CF121" s="920">
        <v>0.3</v>
      </c>
      <c r="CG121" s="921"/>
      <c r="CH121" s="921"/>
      <c r="CI121" s="921"/>
      <c r="CJ121" s="921"/>
      <c r="CK121" s="1009"/>
      <c r="CL121" s="1010"/>
      <c r="CM121" s="1010"/>
      <c r="CN121" s="1010"/>
      <c r="CO121" s="1011"/>
      <c r="CP121" s="1019" t="s">
        <v>448</v>
      </c>
      <c r="CQ121" s="1020"/>
      <c r="CR121" s="1020"/>
      <c r="CS121" s="1020"/>
      <c r="CT121" s="1020"/>
      <c r="CU121" s="1020"/>
      <c r="CV121" s="1020"/>
      <c r="CW121" s="1020"/>
      <c r="CX121" s="1020"/>
      <c r="CY121" s="1020"/>
      <c r="CZ121" s="1020"/>
      <c r="DA121" s="1020"/>
      <c r="DB121" s="1020"/>
      <c r="DC121" s="1020"/>
      <c r="DD121" s="1020"/>
      <c r="DE121" s="1020"/>
      <c r="DF121" s="1021"/>
      <c r="DG121" s="925">
        <v>540918</v>
      </c>
      <c r="DH121" s="926"/>
      <c r="DI121" s="926"/>
      <c r="DJ121" s="926"/>
      <c r="DK121" s="926"/>
      <c r="DL121" s="926">
        <v>477256</v>
      </c>
      <c r="DM121" s="926"/>
      <c r="DN121" s="926"/>
      <c r="DO121" s="926"/>
      <c r="DP121" s="926"/>
      <c r="DQ121" s="926">
        <v>462471</v>
      </c>
      <c r="DR121" s="926"/>
      <c r="DS121" s="926"/>
      <c r="DT121" s="926"/>
      <c r="DU121" s="926"/>
      <c r="DV121" s="927">
        <v>8</v>
      </c>
      <c r="DW121" s="927"/>
      <c r="DX121" s="927"/>
      <c r="DY121" s="927"/>
      <c r="DZ121" s="928"/>
    </row>
    <row r="122" spans="1:130" s="227"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8603114</v>
      </c>
      <c r="BR122" s="1000"/>
      <c r="BS122" s="1000"/>
      <c r="BT122" s="1000"/>
      <c r="BU122" s="1000"/>
      <c r="BV122" s="1000">
        <v>8108721</v>
      </c>
      <c r="BW122" s="1000"/>
      <c r="BX122" s="1000"/>
      <c r="BY122" s="1000"/>
      <c r="BZ122" s="1000"/>
      <c r="CA122" s="1000">
        <v>7995992</v>
      </c>
      <c r="CB122" s="1000"/>
      <c r="CC122" s="1000"/>
      <c r="CD122" s="1000"/>
      <c r="CE122" s="1000"/>
      <c r="CF122" s="1017">
        <v>138.5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27"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8097</v>
      </c>
      <c r="AB123" s="959"/>
      <c r="AC123" s="959"/>
      <c r="AD123" s="959"/>
      <c r="AE123" s="960"/>
      <c r="AF123" s="961">
        <v>7977</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8" t="s">
        <v>177</v>
      </c>
      <c r="BA123" s="248"/>
      <c r="BB123" s="248"/>
      <c r="BC123" s="248"/>
      <c r="BD123" s="248"/>
      <c r="BE123" s="248"/>
      <c r="BF123" s="248"/>
      <c r="BG123" s="248"/>
      <c r="BH123" s="248"/>
      <c r="BI123" s="248"/>
      <c r="BJ123" s="248"/>
      <c r="BK123" s="248"/>
      <c r="BL123" s="248"/>
      <c r="BM123" s="248"/>
      <c r="BN123" s="248"/>
      <c r="BO123" s="977" t="s">
        <v>450</v>
      </c>
      <c r="BP123" s="1005"/>
      <c r="BQ123" s="1063">
        <v>16153362</v>
      </c>
      <c r="BR123" s="1064"/>
      <c r="BS123" s="1064"/>
      <c r="BT123" s="1064"/>
      <c r="BU123" s="1064"/>
      <c r="BV123" s="1064">
        <v>15629095</v>
      </c>
      <c r="BW123" s="1064"/>
      <c r="BX123" s="1064"/>
      <c r="BY123" s="1064"/>
      <c r="BZ123" s="1064"/>
      <c r="CA123" s="1064">
        <v>15114499</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7"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7"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768</v>
      </c>
      <c r="AB125" s="959"/>
      <c r="AC125" s="959"/>
      <c r="AD125" s="959"/>
      <c r="AE125" s="960"/>
      <c r="AF125" s="961">
        <v>693</v>
      </c>
      <c r="AG125" s="959"/>
      <c r="AH125" s="959"/>
      <c r="AI125" s="959"/>
      <c r="AJ125" s="960"/>
      <c r="AK125" s="961">
        <v>618</v>
      </c>
      <c r="AL125" s="959"/>
      <c r="AM125" s="959"/>
      <c r="AN125" s="959"/>
      <c r="AO125" s="960"/>
      <c r="AP125" s="962">
        <v>0</v>
      </c>
      <c r="AQ125" s="963"/>
      <c r="AR125" s="963"/>
      <c r="AS125" s="963"/>
      <c r="AT125" s="96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7"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7"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9"/>
      <c r="AV127" s="229"/>
      <c r="AW127" s="229"/>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29"/>
      <c r="CB127" s="229"/>
      <c r="CC127" s="229"/>
      <c r="CD127" s="252"/>
      <c r="CE127" s="252"/>
      <c r="CF127" s="252"/>
      <c r="CG127" s="229"/>
      <c r="CH127" s="229"/>
      <c r="CI127" s="229"/>
      <c r="CJ127" s="251"/>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7"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32311</v>
      </c>
      <c r="AB128" s="1046"/>
      <c r="AC128" s="1046"/>
      <c r="AD128" s="1046"/>
      <c r="AE128" s="1047"/>
      <c r="AF128" s="1048">
        <v>18083</v>
      </c>
      <c r="AG128" s="1046"/>
      <c r="AH128" s="1046"/>
      <c r="AI128" s="1046"/>
      <c r="AJ128" s="1047"/>
      <c r="AK128" s="1048">
        <v>13514</v>
      </c>
      <c r="AL128" s="1046"/>
      <c r="AM128" s="1046"/>
      <c r="AN128" s="1046"/>
      <c r="AO128" s="1047"/>
      <c r="AP128" s="1049"/>
      <c r="AQ128" s="1050"/>
      <c r="AR128" s="1050"/>
      <c r="AS128" s="1050"/>
      <c r="AT128" s="1051"/>
      <c r="AU128" s="229"/>
      <c r="AV128" s="229"/>
      <c r="AW128" s="229"/>
      <c r="AX128" s="896" t="s">
        <v>464</v>
      </c>
      <c r="AY128" s="897"/>
      <c r="AZ128" s="897"/>
      <c r="BA128" s="897"/>
      <c r="BB128" s="897"/>
      <c r="BC128" s="897"/>
      <c r="BD128" s="897"/>
      <c r="BE128" s="898"/>
      <c r="BF128" s="1052" t="s">
        <v>122</v>
      </c>
      <c r="BG128" s="1053"/>
      <c r="BH128" s="1053"/>
      <c r="BI128" s="1053"/>
      <c r="BJ128" s="1053"/>
      <c r="BK128" s="1053"/>
      <c r="BL128" s="1054"/>
      <c r="BM128" s="1052">
        <v>14.16</v>
      </c>
      <c r="BN128" s="1053"/>
      <c r="BO128" s="1053"/>
      <c r="BP128" s="1053"/>
      <c r="BQ128" s="1053"/>
      <c r="BR128" s="1053"/>
      <c r="BS128" s="1054"/>
      <c r="BT128" s="1052">
        <v>20</v>
      </c>
      <c r="BU128" s="1053"/>
      <c r="BV128" s="1053"/>
      <c r="BW128" s="1053"/>
      <c r="BX128" s="1053"/>
      <c r="BY128" s="1053"/>
      <c r="BZ128" s="1076"/>
      <c r="CA128" s="252"/>
      <c r="CB128" s="252"/>
      <c r="CC128" s="252"/>
      <c r="CD128" s="252"/>
      <c r="CE128" s="252"/>
      <c r="CF128" s="252"/>
      <c r="CG128" s="229"/>
      <c r="CH128" s="229"/>
      <c r="CI128" s="229"/>
      <c r="CJ128" s="251"/>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7"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6938996</v>
      </c>
      <c r="AB129" s="959"/>
      <c r="AC129" s="959"/>
      <c r="AD129" s="959"/>
      <c r="AE129" s="960"/>
      <c r="AF129" s="961">
        <v>6698999</v>
      </c>
      <c r="AG129" s="959"/>
      <c r="AH129" s="959"/>
      <c r="AI129" s="959"/>
      <c r="AJ129" s="960"/>
      <c r="AK129" s="961">
        <v>6697898</v>
      </c>
      <c r="AL129" s="959"/>
      <c r="AM129" s="959"/>
      <c r="AN129" s="959"/>
      <c r="AO129" s="960"/>
      <c r="AP129" s="1073"/>
      <c r="AQ129" s="1074"/>
      <c r="AR129" s="1074"/>
      <c r="AS129" s="1074"/>
      <c r="AT129" s="1075"/>
      <c r="AU129" s="230"/>
      <c r="AV129" s="230"/>
      <c r="AW129" s="230"/>
      <c r="AX129" s="1065" t="s">
        <v>467</v>
      </c>
      <c r="AY129" s="923"/>
      <c r="AZ129" s="923"/>
      <c r="BA129" s="923"/>
      <c r="BB129" s="923"/>
      <c r="BC129" s="923"/>
      <c r="BD129" s="923"/>
      <c r="BE129" s="924"/>
      <c r="BF129" s="1066" t="s">
        <v>122</v>
      </c>
      <c r="BG129" s="1067"/>
      <c r="BH129" s="1067"/>
      <c r="BI129" s="1067"/>
      <c r="BJ129" s="1067"/>
      <c r="BK129" s="1067"/>
      <c r="BL129" s="1068"/>
      <c r="BM129" s="1066">
        <v>19.16</v>
      </c>
      <c r="BN129" s="1067"/>
      <c r="BO129" s="1067"/>
      <c r="BP129" s="1067"/>
      <c r="BQ129" s="1067"/>
      <c r="BR129" s="1067"/>
      <c r="BS129" s="1068"/>
      <c r="BT129" s="1066">
        <v>30</v>
      </c>
      <c r="BU129" s="1067"/>
      <c r="BV129" s="1067"/>
      <c r="BW129" s="1067"/>
      <c r="BX129" s="1067"/>
      <c r="BY129" s="1067"/>
      <c r="BZ129" s="106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1013644</v>
      </c>
      <c r="AB130" s="959"/>
      <c r="AC130" s="959"/>
      <c r="AD130" s="959"/>
      <c r="AE130" s="960"/>
      <c r="AF130" s="961">
        <v>975290</v>
      </c>
      <c r="AG130" s="959"/>
      <c r="AH130" s="959"/>
      <c r="AI130" s="959"/>
      <c r="AJ130" s="960"/>
      <c r="AK130" s="961">
        <v>924990</v>
      </c>
      <c r="AL130" s="959"/>
      <c r="AM130" s="959"/>
      <c r="AN130" s="959"/>
      <c r="AO130" s="960"/>
      <c r="AP130" s="1073"/>
      <c r="AQ130" s="1074"/>
      <c r="AR130" s="1074"/>
      <c r="AS130" s="1074"/>
      <c r="AT130" s="1075"/>
      <c r="AU130" s="230"/>
      <c r="AV130" s="230"/>
      <c r="AW130" s="230"/>
      <c r="AX130" s="1065" t="s">
        <v>470</v>
      </c>
      <c r="AY130" s="923"/>
      <c r="AZ130" s="923"/>
      <c r="BA130" s="923"/>
      <c r="BB130" s="923"/>
      <c r="BC130" s="923"/>
      <c r="BD130" s="923"/>
      <c r="BE130" s="924"/>
      <c r="BF130" s="1101">
        <v>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5925352</v>
      </c>
      <c r="AB131" s="986"/>
      <c r="AC131" s="986"/>
      <c r="AD131" s="986"/>
      <c r="AE131" s="987"/>
      <c r="AF131" s="985">
        <v>5723709</v>
      </c>
      <c r="AG131" s="986"/>
      <c r="AH131" s="986"/>
      <c r="AI131" s="986"/>
      <c r="AJ131" s="987"/>
      <c r="AK131" s="985">
        <v>5772908</v>
      </c>
      <c r="AL131" s="986"/>
      <c r="AM131" s="986"/>
      <c r="AN131" s="986"/>
      <c r="AO131" s="987"/>
      <c r="AP131" s="1110"/>
      <c r="AQ131" s="1111"/>
      <c r="AR131" s="1111"/>
      <c r="AS131" s="1111"/>
      <c r="AT131" s="1112"/>
      <c r="AU131" s="230"/>
      <c r="AV131" s="230"/>
      <c r="AW131" s="230"/>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2.1419993279999998</v>
      </c>
      <c r="AB132" s="1097"/>
      <c r="AC132" s="1097"/>
      <c r="AD132" s="1097"/>
      <c r="AE132" s="1098"/>
      <c r="AF132" s="1099">
        <v>2.7277766919999999</v>
      </c>
      <c r="AG132" s="1097"/>
      <c r="AH132" s="1097"/>
      <c r="AI132" s="1097"/>
      <c r="AJ132" s="1098"/>
      <c r="AK132" s="1099">
        <v>2.8458620849999998</v>
      </c>
      <c r="AL132" s="1097"/>
      <c r="AM132" s="1097"/>
      <c r="AN132" s="1097"/>
      <c r="AO132" s="1098"/>
      <c r="AP132" s="1001"/>
      <c r="AQ132" s="1002"/>
      <c r="AR132" s="1002"/>
      <c r="AS132" s="1002"/>
      <c r="AT132" s="110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1.7</v>
      </c>
      <c r="AB133" s="1080"/>
      <c r="AC133" s="1080"/>
      <c r="AD133" s="1080"/>
      <c r="AE133" s="1081"/>
      <c r="AF133" s="1079">
        <v>2.2000000000000002</v>
      </c>
      <c r="AG133" s="1080"/>
      <c r="AH133" s="1080"/>
      <c r="AI133" s="1080"/>
      <c r="AJ133" s="1081"/>
      <c r="AK133" s="1079">
        <v>2.5</v>
      </c>
      <c r="AL133" s="1080"/>
      <c r="AM133" s="1080"/>
      <c r="AN133" s="1080"/>
      <c r="AO133" s="1081"/>
      <c r="AP133" s="1028"/>
      <c r="AQ133" s="1029"/>
      <c r="AR133" s="1029"/>
      <c r="AS133" s="1029"/>
      <c r="AT133" s="1082"/>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NBIugFigyvDTv/A89EvuSRdqd3kL9BVIQlSdmyiXBMBEloyl9GzxIFVhEqDAVHBUvL855jLMEHQb5oSLvmSxHg==" saltValue="SM/n2PzNaXz1SIqlQhAG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476</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XPjl5403j6v847QRek9OxacvR30kJugLzJa8v/xmnxTBFAXqH5ym/yzIehqp9Iplt+i6yaGphMWtHz0xOtCXTA==" saltValue="X8dorUMGW53RNEAWb84W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L24" sqref="L24:P24"/>
    </sheetView>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BSPJSJyYl2VXmGfOPShOg1XpeiK3QK5RdzYwIGnJcJrbtbk99MDPzvNBmWbkqcPetI/3/MoSl+AnvWTm6UuYA==" saltValue="3UPQ/0l9+TcB3Xrp3JSpy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L24" sqref="L24:P24"/>
    </sheetView>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477</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478</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4" t="s">
        <v>479</v>
      </c>
      <c r="AP7" s="269"/>
      <c r="AQ7" s="270" t="s">
        <v>480</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5"/>
      <c r="AP8" s="275" t="s">
        <v>481</v>
      </c>
      <c r="AQ8" s="276" t="s">
        <v>482</v>
      </c>
      <c r="AR8" s="277" t="s">
        <v>483</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6" t="s">
        <v>484</v>
      </c>
      <c r="AL9" s="1117"/>
      <c r="AM9" s="1117"/>
      <c r="AN9" s="1118"/>
      <c r="AO9" s="278">
        <v>2058385</v>
      </c>
      <c r="AP9" s="278">
        <v>136489</v>
      </c>
      <c r="AQ9" s="279">
        <v>121399</v>
      </c>
      <c r="AR9" s="280">
        <v>12.4</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6" t="s">
        <v>485</v>
      </c>
      <c r="AL10" s="1117"/>
      <c r="AM10" s="1117"/>
      <c r="AN10" s="1118"/>
      <c r="AO10" s="281">
        <v>301588</v>
      </c>
      <c r="AP10" s="281">
        <v>19998</v>
      </c>
      <c r="AQ10" s="282">
        <v>14890</v>
      </c>
      <c r="AR10" s="283">
        <v>34.299999999999997</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6" t="s">
        <v>486</v>
      </c>
      <c r="AL11" s="1117"/>
      <c r="AM11" s="1117"/>
      <c r="AN11" s="1118"/>
      <c r="AO11" s="281">
        <v>10293</v>
      </c>
      <c r="AP11" s="281">
        <v>683</v>
      </c>
      <c r="AQ11" s="282">
        <v>3495</v>
      </c>
      <c r="AR11" s="283">
        <v>-80.5</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6" t="s">
        <v>487</v>
      </c>
      <c r="AL12" s="1117"/>
      <c r="AM12" s="1117"/>
      <c r="AN12" s="1118"/>
      <c r="AO12" s="281" t="s">
        <v>488</v>
      </c>
      <c r="AP12" s="281" t="s">
        <v>488</v>
      </c>
      <c r="AQ12" s="282" t="s">
        <v>488</v>
      </c>
      <c r="AR12" s="283" t="s">
        <v>488</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6" t="s">
        <v>489</v>
      </c>
      <c r="AL13" s="1117"/>
      <c r="AM13" s="1117"/>
      <c r="AN13" s="1118"/>
      <c r="AO13" s="281">
        <v>79755</v>
      </c>
      <c r="AP13" s="281">
        <v>5288</v>
      </c>
      <c r="AQ13" s="282">
        <v>5676</v>
      </c>
      <c r="AR13" s="283">
        <v>-6.8</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6" t="s">
        <v>490</v>
      </c>
      <c r="AL14" s="1117"/>
      <c r="AM14" s="1117"/>
      <c r="AN14" s="1118"/>
      <c r="AO14" s="281">
        <v>43810</v>
      </c>
      <c r="AP14" s="281">
        <v>2905</v>
      </c>
      <c r="AQ14" s="282">
        <v>1839</v>
      </c>
      <c r="AR14" s="283">
        <v>58</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19" t="s">
        <v>491</v>
      </c>
      <c r="AL15" s="1120"/>
      <c r="AM15" s="1120"/>
      <c r="AN15" s="1121"/>
      <c r="AO15" s="281">
        <v>-167298</v>
      </c>
      <c r="AP15" s="281">
        <v>-11093</v>
      </c>
      <c r="AQ15" s="282">
        <v>-7293</v>
      </c>
      <c r="AR15" s="283">
        <v>52.1</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19" t="s">
        <v>177</v>
      </c>
      <c r="AL16" s="1120"/>
      <c r="AM16" s="1120"/>
      <c r="AN16" s="1121"/>
      <c r="AO16" s="281">
        <v>2326533</v>
      </c>
      <c r="AP16" s="281">
        <v>154269</v>
      </c>
      <c r="AQ16" s="282">
        <v>140006</v>
      </c>
      <c r="AR16" s="283">
        <v>10.199999999999999</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492</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493</v>
      </c>
      <c r="AP20" s="290" t="s">
        <v>494</v>
      </c>
      <c r="AQ20" s="291" t="s">
        <v>495</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22" t="s">
        <v>496</v>
      </c>
      <c r="AL21" s="1123"/>
      <c r="AM21" s="1123"/>
      <c r="AN21" s="1124"/>
      <c r="AO21" s="294">
        <v>14.72</v>
      </c>
      <c r="AP21" s="295">
        <v>12.39</v>
      </c>
      <c r="AQ21" s="296">
        <v>2.33</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22" t="s">
        <v>497</v>
      </c>
      <c r="AL22" s="1123"/>
      <c r="AM22" s="1123"/>
      <c r="AN22" s="1124"/>
      <c r="AO22" s="299">
        <v>92.7</v>
      </c>
      <c r="AP22" s="300">
        <v>95.4</v>
      </c>
      <c r="AQ22" s="301">
        <v>-2.7</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4"/>
    </row>
    <row r="27" spans="1:46" x14ac:dyDescent="0.15">
      <c r="A27" s="306"/>
      <c r="AO27" s="259"/>
      <c r="AP27" s="259"/>
      <c r="AQ27" s="259"/>
      <c r="AR27" s="259"/>
      <c r="AS27" s="259"/>
      <c r="AT27" s="259"/>
    </row>
    <row r="28" spans="1:46" ht="17.25" x14ac:dyDescent="0.15">
      <c r="A28" s="260" t="s">
        <v>499</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500</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4" t="s">
        <v>479</v>
      </c>
      <c r="AP30" s="269"/>
      <c r="AQ30" s="270" t="s">
        <v>480</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5"/>
      <c r="AP31" s="275" t="s">
        <v>481</v>
      </c>
      <c r="AQ31" s="276" t="s">
        <v>482</v>
      </c>
      <c r="AR31" s="277" t="s">
        <v>483</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30" t="s">
        <v>501</v>
      </c>
      <c r="AL32" s="1131"/>
      <c r="AM32" s="1131"/>
      <c r="AN32" s="1132"/>
      <c r="AO32" s="309">
        <v>942235</v>
      </c>
      <c r="AP32" s="309">
        <v>62478</v>
      </c>
      <c r="AQ32" s="310">
        <v>82032</v>
      </c>
      <c r="AR32" s="311">
        <v>-23.8</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30" t="s">
        <v>502</v>
      </c>
      <c r="AL33" s="1131"/>
      <c r="AM33" s="1131"/>
      <c r="AN33" s="1132"/>
      <c r="AO33" s="309" t="s">
        <v>488</v>
      </c>
      <c r="AP33" s="309" t="s">
        <v>488</v>
      </c>
      <c r="AQ33" s="310" t="s">
        <v>488</v>
      </c>
      <c r="AR33" s="311" t="s">
        <v>488</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30" t="s">
        <v>503</v>
      </c>
      <c r="AL34" s="1131"/>
      <c r="AM34" s="1131"/>
      <c r="AN34" s="1132"/>
      <c r="AO34" s="309" t="s">
        <v>488</v>
      </c>
      <c r="AP34" s="309" t="s">
        <v>488</v>
      </c>
      <c r="AQ34" s="310" t="s">
        <v>488</v>
      </c>
      <c r="AR34" s="311" t="s">
        <v>488</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30" t="s">
        <v>504</v>
      </c>
      <c r="AL35" s="1131"/>
      <c r="AM35" s="1131"/>
      <c r="AN35" s="1132"/>
      <c r="AO35" s="309">
        <v>150259</v>
      </c>
      <c r="AP35" s="309">
        <v>9963</v>
      </c>
      <c r="AQ35" s="310">
        <v>19007</v>
      </c>
      <c r="AR35" s="311">
        <v>-47.6</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30" t="s">
        <v>505</v>
      </c>
      <c r="AL36" s="1131"/>
      <c r="AM36" s="1131"/>
      <c r="AN36" s="1132"/>
      <c r="AO36" s="309">
        <v>9681</v>
      </c>
      <c r="AP36" s="309">
        <v>642</v>
      </c>
      <c r="AQ36" s="310">
        <v>3652</v>
      </c>
      <c r="AR36" s="311">
        <v>-82.4</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30" t="s">
        <v>506</v>
      </c>
      <c r="AL37" s="1131"/>
      <c r="AM37" s="1131"/>
      <c r="AN37" s="1132"/>
      <c r="AO37" s="309">
        <v>618</v>
      </c>
      <c r="AP37" s="309">
        <v>41</v>
      </c>
      <c r="AQ37" s="310">
        <v>1064</v>
      </c>
      <c r="AR37" s="311">
        <v>-96.1</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33" t="s">
        <v>507</v>
      </c>
      <c r="AL38" s="1134"/>
      <c r="AM38" s="1134"/>
      <c r="AN38" s="1135"/>
      <c r="AO38" s="312" t="s">
        <v>488</v>
      </c>
      <c r="AP38" s="312" t="s">
        <v>488</v>
      </c>
      <c r="AQ38" s="313">
        <v>6</v>
      </c>
      <c r="AR38" s="301" t="s">
        <v>488</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33" t="s">
        <v>508</v>
      </c>
      <c r="AL39" s="1134"/>
      <c r="AM39" s="1134"/>
      <c r="AN39" s="1135"/>
      <c r="AO39" s="309">
        <v>-13514</v>
      </c>
      <c r="AP39" s="309">
        <v>-896</v>
      </c>
      <c r="AQ39" s="310">
        <v>-1926</v>
      </c>
      <c r="AR39" s="311">
        <v>-53.5</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30" t="s">
        <v>509</v>
      </c>
      <c r="AL40" s="1131"/>
      <c r="AM40" s="1131"/>
      <c r="AN40" s="1132"/>
      <c r="AO40" s="309">
        <v>-924990</v>
      </c>
      <c r="AP40" s="309">
        <v>-61335</v>
      </c>
      <c r="AQ40" s="310">
        <v>-70284</v>
      </c>
      <c r="AR40" s="311">
        <v>-12.7</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6" t="s">
        <v>287</v>
      </c>
      <c r="AL41" s="1137"/>
      <c r="AM41" s="1137"/>
      <c r="AN41" s="1138"/>
      <c r="AO41" s="309">
        <v>164289</v>
      </c>
      <c r="AP41" s="309">
        <v>10894</v>
      </c>
      <c r="AQ41" s="310">
        <v>33551</v>
      </c>
      <c r="AR41" s="311">
        <v>-67.5</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510</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511</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25" t="s">
        <v>479</v>
      </c>
      <c r="AN49" s="1127" t="s">
        <v>512</v>
      </c>
      <c r="AO49" s="1128"/>
      <c r="AP49" s="1128"/>
      <c r="AQ49" s="1128"/>
      <c r="AR49" s="1129"/>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6"/>
      <c r="AN50" s="325" t="s">
        <v>513</v>
      </c>
      <c r="AO50" s="326" t="s">
        <v>514</v>
      </c>
      <c r="AP50" s="327" t="s">
        <v>515</v>
      </c>
      <c r="AQ50" s="328" t="s">
        <v>516</v>
      </c>
      <c r="AR50" s="329" t="s">
        <v>517</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518</v>
      </c>
      <c r="AL51" s="322"/>
      <c r="AM51" s="330">
        <v>1570742</v>
      </c>
      <c r="AN51" s="331">
        <v>96076</v>
      </c>
      <c r="AO51" s="332">
        <v>1.5</v>
      </c>
      <c r="AP51" s="333">
        <v>113347</v>
      </c>
      <c r="AQ51" s="334">
        <v>15.1</v>
      </c>
      <c r="AR51" s="335">
        <v>-13.6</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519</v>
      </c>
      <c r="AM52" s="338">
        <v>724822</v>
      </c>
      <c r="AN52" s="339">
        <v>44334</v>
      </c>
      <c r="AO52" s="340">
        <v>27.9</v>
      </c>
      <c r="AP52" s="341">
        <v>58728</v>
      </c>
      <c r="AQ52" s="342">
        <v>23.5</v>
      </c>
      <c r="AR52" s="343">
        <v>4.4000000000000004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520</v>
      </c>
      <c r="AL53" s="322"/>
      <c r="AM53" s="330">
        <v>1925565</v>
      </c>
      <c r="AN53" s="331">
        <v>119928</v>
      </c>
      <c r="AO53" s="332">
        <v>24.8</v>
      </c>
      <c r="AP53" s="333">
        <v>125418</v>
      </c>
      <c r="AQ53" s="334">
        <v>10.6</v>
      </c>
      <c r="AR53" s="335">
        <v>14.2</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519</v>
      </c>
      <c r="AM54" s="338">
        <v>779041</v>
      </c>
      <c r="AN54" s="339">
        <v>48520</v>
      </c>
      <c r="AO54" s="340">
        <v>9.4</v>
      </c>
      <c r="AP54" s="341">
        <v>60445</v>
      </c>
      <c r="AQ54" s="342">
        <v>2.9</v>
      </c>
      <c r="AR54" s="343">
        <v>6.5</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521</v>
      </c>
      <c r="AL55" s="322"/>
      <c r="AM55" s="330">
        <v>1607342</v>
      </c>
      <c r="AN55" s="331">
        <v>102002</v>
      </c>
      <c r="AO55" s="332">
        <v>-14.9</v>
      </c>
      <c r="AP55" s="333">
        <v>108384</v>
      </c>
      <c r="AQ55" s="334">
        <v>-13.6</v>
      </c>
      <c r="AR55" s="335">
        <v>-1.3</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519</v>
      </c>
      <c r="AM56" s="338">
        <v>764802</v>
      </c>
      <c r="AN56" s="339">
        <v>48534</v>
      </c>
      <c r="AO56" s="340">
        <v>0</v>
      </c>
      <c r="AP56" s="341">
        <v>51153</v>
      </c>
      <c r="AQ56" s="342">
        <v>-15.4</v>
      </c>
      <c r="AR56" s="343">
        <v>15.4</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522</v>
      </c>
      <c r="AL57" s="322"/>
      <c r="AM57" s="330">
        <v>1350941</v>
      </c>
      <c r="AN57" s="331">
        <v>87689</v>
      </c>
      <c r="AO57" s="332">
        <v>-14</v>
      </c>
      <c r="AP57" s="333">
        <v>80959</v>
      </c>
      <c r="AQ57" s="334">
        <v>-25.3</v>
      </c>
      <c r="AR57" s="335">
        <v>11.3</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519</v>
      </c>
      <c r="AM58" s="338">
        <v>580524</v>
      </c>
      <c r="AN58" s="339">
        <v>37682</v>
      </c>
      <c r="AO58" s="340">
        <v>-22.4</v>
      </c>
      <c r="AP58" s="341">
        <v>43928</v>
      </c>
      <c r="AQ58" s="342">
        <v>-14.1</v>
      </c>
      <c r="AR58" s="343">
        <v>-8.3000000000000007</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523</v>
      </c>
      <c r="AL59" s="322"/>
      <c r="AM59" s="330">
        <v>1823075</v>
      </c>
      <c r="AN59" s="331">
        <v>120886</v>
      </c>
      <c r="AO59" s="332">
        <v>37.9</v>
      </c>
      <c r="AP59" s="333">
        <v>117242</v>
      </c>
      <c r="AQ59" s="334">
        <v>44.8</v>
      </c>
      <c r="AR59" s="335">
        <v>-6.9</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519</v>
      </c>
      <c r="AM60" s="338">
        <v>1090556</v>
      </c>
      <c r="AN60" s="339">
        <v>72313</v>
      </c>
      <c r="AO60" s="340">
        <v>91.9</v>
      </c>
      <c r="AP60" s="341">
        <v>59234</v>
      </c>
      <c r="AQ60" s="342">
        <v>34.799999999999997</v>
      </c>
      <c r="AR60" s="343">
        <v>57.1</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524</v>
      </c>
      <c r="AL61" s="344"/>
      <c r="AM61" s="345">
        <v>1655533</v>
      </c>
      <c r="AN61" s="346">
        <v>105316</v>
      </c>
      <c r="AO61" s="347">
        <v>7.1</v>
      </c>
      <c r="AP61" s="348">
        <v>109070</v>
      </c>
      <c r="AQ61" s="349">
        <v>6.3</v>
      </c>
      <c r="AR61" s="335">
        <v>0.8</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519</v>
      </c>
      <c r="AM62" s="338">
        <v>787949</v>
      </c>
      <c r="AN62" s="339">
        <v>50277</v>
      </c>
      <c r="AO62" s="340">
        <v>21.4</v>
      </c>
      <c r="AP62" s="341">
        <v>54698</v>
      </c>
      <c r="AQ62" s="342">
        <v>6.3</v>
      </c>
      <c r="AR62" s="343">
        <v>15.1</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w5A00BwnG1uUd7E9oKHD8HeizIwUfGAzaRaOadeRgzAZ/bZISq0eD9ea3wkxuaxDuFfZ4S6rudIREDMEPSbfw==" saltValue="XeI9kxS+rJqDKcE7DsCJ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zoomScale="85" zoomScaleNormal="85"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476</v>
      </c>
    </row>
    <row r="120" spans="125:125" ht="13.5" hidden="1" customHeight="1" x14ac:dyDescent="0.15"/>
    <row r="121" spans="125:125" ht="13.5" hidden="1" customHeight="1" x14ac:dyDescent="0.15">
      <c r="DU121" s="256"/>
    </row>
  </sheetData>
  <sheetProtection algorithmName="SHA-512" hashValue="L8nJP4s/57VBZcDHIToxFUf0zjW73o0+9ccNbynEzvc5PvzRKXj1xfOo/kyG0Ftttua6Vp8PzZ8kLaK2u0GYGg==" saltValue="jKbC5yDoBnT8w+d3RsCu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476</v>
      </c>
    </row>
  </sheetData>
  <sheetProtection algorithmName="SHA-512" hashValue="8kzD45laan39aR9t9xGAODlKCDq4tt67e0zXOdnOzCPbV7ghsgYUCvVXtEp5+qOzZ4b/Yp0fgjcOA3ZPh7gRsw==" saltValue="0E9IJpnFBmJq1WbBmUPZ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18.649999999999999</v>
      </c>
      <c r="G47" s="12">
        <v>19.45</v>
      </c>
      <c r="H47" s="12">
        <v>19.82</v>
      </c>
      <c r="I47" s="12">
        <v>20.57</v>
      </c>
      <c r="J47" s="13">
        <v>20.399999999999999</v>
      </c>
    </row>
    <row r="48" spans="2:10" ht="57.75" customHeight="1" x14ac:dyDescent="0.15">
      <c r="B48" s="14"/>
      <c r="C48" s="1141" t="s">
        <v>4</v>
      </c>
      <c r="D48" s="1141"/>
      <c r="E48" s="1142"/>
      <c r="F48" s="15">
        <v>3.29</v>
      </c>
      <c r="G48" s="16">
        <v>5.47</v>
      </c>
      <c r="H48" s="16">
        <v>4.16</v>
      </c>
      <c r="I48" s="16">
        <v>4.82</v>
      </c>
      <c r="J48" s="17">
        <v>5.13</v>
      </c>
    </row>
    <row r="49" spans="2:10" ht="57.75" customHeight="1" thickBot="1" x14ac:dyDescent="0.2">
      <c r="B49" s="18"/>
      <c r="C49" s="1143" t="s">
        <v>5</v>
      </c>
      <c r="D49" s="1143"/>
      <c r="E49" s="1144"/>
      <c r="F49" s="19">
        <v>0.73</v>
      </c>
      <c r="G49" s="20">
        <v>3.56</v>
      </c>
      <c r="H49" s="20">
        <v>0.23</v>
      </c>
      <c r="I49" s="20">
        <v>0.54</v>
      </c>
      <c r="J49" s="21">
        <v>0.14000000000000001</v>
      </c>
    </row>
    <row r="50" spans="2:10" x14ac:dyDescent="0.15"/>
  </sheetData>
  <sheetProtection algorithmName="SHA-512" hashValue="BAv1JDExeH1G2w2qw1biJ7OaNt7VDQuYE8cr4IqFopKC8yxhujBw+zNA8xnqlN0LMW4xPpTLQ4xvgblLApDhhA==" saltValue="uaeZtuZXRJ8QHARsmgU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36" sqref="A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11.64</v>
      </c>
      <c r="G34" s="33">
        <v>12.17</v>
      </c>
      <c r="H34" s="33">
        <v>12.92</v>
      </c>
      <c r="I34" s="33">
        <v>16.510000000000002</v>
      </c>
      <c r="J34" s="34">
        <v>17.13</v>
      </c>
      <c r="K34" s="22"/>
      <c r="L34" s="22"/>
      <c r="M34" s="22"/>
      <c r="N34" s="22"/>
      <c r="O34" s="22"/>
      <c r="P34" s="22"/>
    </row>
    <row r="35" spans="1:16" ht="39" customHeight="1" x14ac:dyDescent="0.15">
      <c r="A35" s="22"/>
      <c r="B35" s="35"/>
      <c r="C35" s="1145" t="s">
        <v>532</v>
      </c>
      <c r="D35" s="1146"/>
      <c r="E35" s="1147"/>
      <c r="F35" s="36">
        <v>3.29</v>
      </c>
      <c r="G35" s="37">
        <v>5.47</v>
      </c>
      <c r="H35" s="37">
        <v>4.16</v>
      </c>
      <c r="I35" s="37">
        <v>4.8099999999999996</v>
      </c>
      <c r="J35" s="38">
        <v>5.13</v>
      </c>
      <c r="K35" s="22"/>
      <c r="L35" s="22"/>
      <c r="M35" s="22"/>
      <c r="N35" s="22"/>
      <c r="O35" s="22"/>
      <c r="P35" s="22"/>
    </row>
    <row r="36" spans="1:16" ht="39" customHeight="1" x14ac:dyDescent="0.15">
      <c r="A36" s="22"/>
      <c r="B36" s="35"/>
      <c r="C36" s="1145" t="s">
        <v>533</v>
      </c>
      <c r="D36" s="1146"/>
      <c r="E36" s="1147"/>
      <c r="F36" s="36">
        <v>0.67</v>
      </c>
      <c r="G36" s="37">
        <v>0.72</v>
      </c>
      <c r="H36" s="37">
        <v>0.81</v>
      </c>
      <c r="I36" s="37">
        <v>0.98</v>
      </c>
      <c r="J36" s="38">
        <v>1.25</v>
      </c>
      <c r="K36" s="22"/>
      <c r="L36" s="22"/>
      <c r="M36" s="22"/>
      <c r="N36" s="22"/>
      <c r="O36" s="22"/>
      <c r="P36" s="22"/>
    </row>
    <row r="37" spans="1:16" ht="39" customHeight="1" x14ac:dyDescent="0.15">
      <c r="A37" s="22"/>
      <c r="B37" s="35"/>
      <c r="C37" s="1145" t="s">
        <v>534</v>
      </c>
      <c r="D37" s="1146"/>
      <c r="E37" s="1147"/>
      <c r="F37" s="36">
        <v>0.42</v>
      </c>
      <c r="G37" s="37">
        <v>0.05</v>
      </c>
      <c r="H37" s="37">
        <v>0.6</v>
      </c>
      <c r="I37" s="37">
        <v>0.83</v>
      </c>
      <c r="J37" s="38">
        <v>1.22</v>
      </c>
      <c r="K37" s="22"/>
      <c r="L37" s="22"/>
      <c r="M37" s="22"/>
      <c r="N37" s="22"/>
      <c r="O37" s="22"/>
      <c r="P37" s="22"/>
    </row>
    <row r="38" spans="1:16" ht="39" customHeight="1" x14ac:dyDescent="0.15">
      <c r="A38" s="22"/>
      <c r="B38" s="35"/>
      <c r="C38" s="1145" t="s">
        <v>535</v>
      </c>
      <c r="D38" s="1146"/>
      <c r="E38" s="1147"/>
      <c r="F38" s="36">
        <v>1.08</v>
      </c>
      <c r="G38" s="37">
        <v>0.23</v>
      </c>
      <c r="H38" s="37">
        <v>0.05</v>
      </c>
      <c r="I38" s="37">
        <v>0.22</v>
      </c>
      <c r="J38" s="38">
        <v>0.18</v>
      </c>
      <c r="K38" s="22"/>
      <c r="L38" s="22"/>
      <c r="M38" s="22"/>
      <c r="N38" s="22"/>
      <c r="O38" s="22"/>
      <c r="P38" s="22"/>
    </row>
    <row r="39" spans="1:16" ht="39" customHeight="1" x14ac:dyDescent="0.15">
      <c r="A39" s="22"/>
      <c r="B39" s="35"/>
      <c r="C39" s="1145" t="s">
        <v>536</v>
      </c>
      <c r="D39" s="1146"/>
      <c r="E39" s="1147"/>
      <c r="F39" s="36">
        <v>0.11</v>
      </c>
      <c r="G39" s="37">
        <v>0.13</v>
      </c>
      <c r="H39" s="37">
        <v>0.12</v>
      </c>
      <c r="I39" s="37">
        <v>0.08</v>
      </c>
      <c r="J39" s="38">
        <v>7.0000000000000007E-2</v>
      </c>
      <c r="K39" s="22"/>
      <c r="L39" s="22"/>
      <c r="M39" s="22"/>
      <c r="N39" s="22"/>
      <c r="O39" s="22"/>
      <c r="P39" s="22"/>
    </row>
    <row r="40" spans="1:16" ht="39" customHeight="1" x14ac:dyDescent="0.15">
      <c r="A40" s="22"/>
      <c r="B40" s="35"/>
      <c r="C40" s="1145" t="s">
        <v>537</v>
      </c>
      <c r="D40" s="1146"/>
      <c r="E40" s="1147"/>
      <c r="F40" s="36" t="s">
        <v>488</v>
      </c>
      <c r="G40" s="37">
        <v>0</v>
      </c>
      <c r="H40" s="37">
        <v>0</v>
      </c>
      <c r="I40" s="37">
        <v>0</v>
      </c>
      <c r="J40" s="38">
        <v>0</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v>0</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7X0hIGUuxw3H8fal7LgSwvnX6mOF0F6TC9VRuAuTwowHfyG2o7IjImLFCYRZTf17mqstHnP53N5GRQuttmOlA==" saltValue="SsKSB4q+k0cYbLubn4ZB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948</v>
      </c>
      <c r="L45" s="60">
        <v>990</v>
      </c>
      <c r="M45" s="60">
        <v>999</v>
      </c>
      <c r="N45" s="60">
        <v>975</v>
      </c>
      <c r="O45" s="61">
        <v>942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184</v>
      </c>
      <c r="L48" s="64">
        <v>169</v>
      </c>
      <c r="M48" s="64">
        <v>157</v>
      </c>
      <c r="N48" s="64">
        <v>157</v>
      </c>
      <c r="O48" s="65">
        <v>150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13</v>
      </c>
      <c r="L49" s="64">
        <v>6</v>
      </c>
      <c r="M49" s="64">
        <v>8</v>
      </c>
      <c r="N49" s="64">
        <v>9</v>
      </c>
      <c r="O49" s="65">
        <v>10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31</v>
      </c>
      <c r="L50" s="64">
        <v>9</v>
      </c>
      <c r="M50" s="64">
        <v>9</v>
      </c>
      <c r="N50" s="64">
        <v>9</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1089</v>
      </c>
      <c r="L52" s="64">
        <v>1076</v>
      </c>
      <c r="M52" s="64">
        <v>1046</v>
      </c>
      <c r="N52" s="64">
        <v>993</v>
      </c>
      <c r="O52" s="65">
        <v>939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87</v>
      </c>
      <c r="L53" s="69">
        <v>98</v>
      </c>
      <c r="M53" s="69">
        <v>127</v>
      </c>
      <c r="N53" s="69">
        <v>157</v>
      </c>
      <c r="O53" s="70">
        <v>164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573</v>
      </c>
      <c r="L58" s="84" t="s">
        <v>573</v>
      </c>
      <c r="M58" s="84" t="s">
        <v>573</v>
      </c>
      <c r="N58" s="84" t="s">
        <v>573</v>
      </c>
      <c r="O58" s="85" t="s">
        <v>573</v>
      </c>
    </row>
    <row r="59" spans="1:21" ht="31.5" customHeight="1" x14ac:dyDescent="0.15">
      <c r="B59" s="1171"/>
      <c r="C59" s="1172"/>
      <c r="D59" s="1178" t="s">
        <v>26</v>
      </c>
      <c r="E59" s="1179"/>
      <c r="F59" s="1179"/>
      <c r="G59" s="1179"/>
      <c r="H59" s="1179"/>
      <c r="I59" s="1179"/>
      <c r="J59" s="1180"/>
      <c r="K59" s="361" t="s">
        <v>488</v>
      </c>
      <c r="L59" s="362" t="s">
        <v>488</v>
      </c>
      <c r="M59" s="362" t="s">
        <v>488</v>
      </c>
      <c r="N59" s="362" t="s">
        <v>488</v>
      </c>
      <c r="O59" s="363" t="s">
        <v>488</v>
      </c>
    </row>
    <row r="60" spans="1:21" ht="31.5" customHeight="1" thickBot="1" x14ac:dyDescent="0.2">
      <c r="B60" s="1173"/>
      <c r="C60" s="1174"/>
      <c r="D60" s="1181" t="s">
        <v>27</v>
      </c>
      <c r="E60" s="1182"/>
      <c r="F60" s="1182"/>
      <c r="G60" s="1182"/>
      <c r="H60" s="1182"/>
      <c r="I60" s="1182"/>
      <c r="J60" s="1183"/>
      <c r="K60" s="86" t="s">
        <v>573</v>
      </c>
      <c r="L60" s="87" t="s">
        <v>573</v>
      </c>
      <c r="M60" s="87" t="s">
        <v>573</v>
      </c>
      <c r="N60" s="87" t="s">
        <v>573</v>
      </c>
      <c r="O60" s="88" t="s">
        <v>573</v>
      </c>
    </row>
    <row r="61" spans="1:21" ht="24" customHeight="1" x14ac:dyDescent="0.15">
      <c r="B61" s="89"/>
      <c r="C61" s="89"/>
      <c r="D61" s="90" t="s">
        <v>28</v>
      </c>
      <c r="E61" s="91"/>
      <c r="F61" s="91"/>
      <c r="G61" s="91"/>
      <c r="H61" s="91"/>
      <c r="I61" s="91"/>
      <c r="J61" s="91"/>
      <c r="K61" s="91"/>
      <c r="L61" s="91"/>
      <c r="M61" s="91"/>
      <c r="N61" s="91"/>
      <c r="O61" s="91"/>
    </row>
    <row r="62" spans="1:21" ht="24" customHeight="1" x14ac:dyDescent="0.15">
      <c r="B62" s="92"/>
      <c r="C62" s="92"/>
      <c r="D62" s="90" t="s">
        <v>29</v>
      </c>
      <c r="E62" s="91"/>
      <c r="F62" s="91"/>
      <c r="G62" s="91"/>
      <c r="H62" s="91"/>
      <c r="I62" s="91"/>
      <c r="J62" s="91"/>
      <c r="K62" s="91"/>
      <c r="L62" s="91"/>
      <c r="M62" s="91"/>
      <c r="N62" s="91"/>
      <c r="O62" s="91"/>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7bYiUmPkkLUgJkHQJxk201H/vUtHkyTVmgANvJOC++3VnPS0kojDJJHq0YYwVxsYIavyaeDButWSsZE4NPslg==" saltValue="pE7HgGqXKgpNN8SC6EEv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7</v>
      </c>
    </row>
    <row r="40" spans="2:13" ht="27.75" customHeight="1" thickBot="1" x14ac:dyDescent="0.2">
      <c r="B40" s="95" t="s">
        <v>8</v>
      </c>
      <c r="C40" s="96"/>
      <c r="D40" s="96"/>
      <c r="E40" s="97"/>
      <c r="F40" s="97"/>
      <c r="G40" s="97"/>
      <c r="H40" s="98" t="s">
        <v>2</v>
      </c>
      <c r="I40" s="99" t="s">
        <v>526</v>
      </c>
      <c r="J40" s="100" t="s">
        <v>527</v>
      </c>
      <c r="K40" s="100" t="s">
        <v>528</v>
      </c>
      <c r="L40" s="100" t="s">
        <v>529</v>
      </c>
      <c r="M40" s="101" t="s">
        <v>530</v>
      </c>
    </row>
    <row r="41" spans="2:13" ht="27.75" customHeight="1" x14ac:dyDescent="0.15">
      <c r="B41" s="1184" t="s">
        <v>30</v>
      </c>
      <c r="C41" s="1185"/>
      <c r="D41" s="102"/>
      <c r="E41" s="1190" t="s">
        <v>31</v>
      </c>
      <c r="F41" s="1190"/>
      <c r="G41" s="1190"/>
      <c r="H41" s="1191"/>
      <c r="I41" s="352">
        <v>8090</v>
      </c>
      <c r="J41" s="353">
        <v>7998</v>
      </c>
      <c r="K41" s="353">
        <v>8052</v>
      </c>
      <c r="L41" s="353">
        <v>7792</v>
      </c>
      <c r="M41" s="354">
        <v>7753</v>
      </c>
    </row>
    <row r="42" spans="2:13" ht="27.75" customHeight="1" x14ac:dyDescent="0.15">
      <c r="B42" s="1186"/>
      <c r="C42" s="1187"/>
      <c r="D42" s="103"/>
      <c r="E42" s="1192" t="s">
        <v>32</v>
      </c>
      <c r="F42" s="1192"/>
      <c r="G42" s="1192"/>
      <c r="H42" s="1193"/>
      <c r="I42" s="355">
        <v>55</v>
      </c>
      <c r="J42" s="356">
        <v>40</v>
      </c>
      <c r="K42" s="356">
        <v>26</v>
      </c>
      <c r="L42" s="356">
        <v>13</v>
      </c>
      <c r="M42" s="357">
        <v>9</v>
      </c>
    </row>
    <row r="43" spans="2:13" ht="27.75" customHeight="1" x14ac:dyDescent="0.15">
      <c r="B43" s="1186"/>
      <c r="C43" s="1187"/>
      <c r="D43" s="103"/>
      <c r="E43" s="1192" t="s">
        <v>33</v>
      </c>
      <c r="F43" s="1192"/>
      <c r="G43" s="1192"/>
      <c r="H43" s="1193"/>
      <c r="I43" s="355">
        <v>1678</v>
      </c>
      <c r="J43" s="356">
        <v>1588</v>
      </c>
      <c r="K43" s="356">
        <v>1474</v>
      </c>
      <c r="L43" s="356">
        <v>1376</v>
      </c>
      <c r="M43" s="357">
        <v>1402</v>
      </c>
    </row>
    <row r="44" spans="2:13" ht="27.75" customHeight="1" x14ac:dyDescent="0.15">
      <c r="B44" s="1186"/>
      <c r="C44" s="1187"/>
      <c r="D44" s="103"/>
      <c r="E44" s="1192" t="s">
        <v>34</v>
      </c>
      <c r="F44" s="1192"/>
      <c r="G44" s="1192"/>
      <c r="H44" s="1193"/>
      <c r="I44" s="355">
        <v>107</v>
      </c>
      <c r="J44" s="356">
        <v>100</v>
      </c>
      <c r="K44" s="356">
        <v>83</v>
      </c>
      <c r="L44" s="356">
        <v>64</v>
      </c>
      <c r="M44" s="357">
        <v>96</v>
      </c>
    </row>
    <row r="45" spans="2:13" ht="27.75" customHeight="1" x14ac:dyDescent="0.15">
      <c r="B45" s="1186"/>
      <c r="C45" s="1187"/>
      <c r="D45" s="103"/>
      <c r="E45" s="1192" t="s">
        <v>35</v>
      </c>
      <c r="F45" s="1192"/>
      <c r="G45" s="1192"/>
      <c r="H45" s="1193"/>
      <c r="I45" s="355">
        <v>1574</v>
      </c>
      <c r="J45" s="356">
        <v>1554</v>
      </c>
      <c r="K45" s="356">
        <v>1511</v>
      </c>
      <c r="L45" s="356">
        <v>1442</v>
      </c>
      <c r="M45" s="357">
        <v>1346</v>
      </c>
    </row>
    <row r="46" spans="2:13" ht="27.75" customHeight="1" x14ac:dyDescent="0.15">
      <c r="B46" s="1186"/>
      <c r="C46" s="1187"/>
      <c r="D46" s="104"/>
      <c r="E46" s="1192" t="s">
        <v>36</v>
      </c>
      <c r="F46" s="1192"/>
      <c r="G46" s="1192"/>
      <c r="H46" s="1193"/>
      <c r="I46" s="355" t="s">
        <v>488</v>
      </c>
      <c r="J46" s="356" t="s">
        <v>488</v>
      </c>
      <c r="K46" s="356" t="s">
        <v>488</v>
      </c>
      <c r="L46" s="356" t="s">
        <v>488</v>
      </c>
      <c r="M46" s="357" t="s">
        <v>488</v>
      </c>
    </row>
    <row r="47" spans="2:13" ht="27.75" customHeight="1" x14ac:dyDescent="0.15">
      <c r="B47" s="1186"/>
      <c r="C47" s="1187"/>
      <c r="D47" s="105"/>
      <c r="E47" s="1194" t="s">
        <v>37</v>
      </c>
      <c r="F47" s="1195"/>
      <c r="G47" s="1195"/>
      <c r="H47" s="1196"/>
      <c r="I47" s="355" t="s">
        <v>488</v>
      </c>
      <c r="J47" s="356" t="s">
        <v>488</v>
      </c>
      <c r="K47" s="356" t="s">
        <v>488</v>
      </c>
      <c r="L47" s="356" t="s">
        <v>488</v>
      </c>
      <c r="M47" s="357" t="s">
        <v>488</v>
      </c>
    </row>
    <row r="48" spans="2:13" ht="27.75" customHeight="1" x14ac:dyDescent="0.15">
      <c r="B48" s="1186"/>
      <c r="C48" s="1187"/>
      <c r="D48" s="103"/>
      <c r="E48" s="1192" t="s">
        <v>38</v>
      </c>
      <c r="F48" s="1192"/>
      <c r="G48" s="1192"/>
      <c r="H48" s="1193"/>
      <c r="I48" s="355" t="s">
        <v>488</v>
      </c>
      <c r="J48" s="356" t="s">
        <v>488</v>
      </c>
      <c r="K48" s="356" t="s">
        <v>488</v>
      </c>
      <c r="L48" s="356" t="s">
        <v>488</v>
      </c>
      <c r="M48" s="357" t="s">
        <v>488</v>
      </c>
    </row>
    <row r="49" spans="2:13" ht="27.75" customHeight="1" x14ac:dyDescent="0.15">
      <c r="B49" s="1188"/>
      <c r="C49" s="1189"/>
      <c r="D49" s="103"/>
      <c r="E49" s="1192" t="s">
        <v>39</v>
      </c>
      <c r="F49" s="1192"/>
      <c r="G49" s="1192"/>
      <c r="H49" s="1193"/>
      <c r="I49" s="355" t="s">
        <v>488</v>
      </c>
      <c r="J49" s="356" t="s">
        <v>488</v>
      </c>
      <c r="K49" s="356" t="s">
        <v>488</v>
      </c>
      <c r="L49" s="356" t="s">
        <v>488</v>
      </c>
      <c r="M49" s="357" t="s">
        <v>488</v>
      </c>
    </row>
    <row r="50" spans="2:13" ht="27.75" customHeight="1" x14ac:dyDescent="0.15">
      <c r="B50" s="1197" t="s">
        <v>40</v>
      </c>
      <c r="C50" s="1198"/>
      <c r="D50" s="106"/>
      <c r="E50" s="1192" t="s">
        <v>41</v>
      </c>
      <c r="F50" s="1192"/>
      <c r="G50" s="1192"/>
      <c r="H50" s="1193"/>
      <c r="I50" s="355">
        <v>6503</v>
      </c>
      <c r="J50" s="356">
        <v>6668</v>
      </c>
      <c r="K50" s="356">
        <v>7511</v>
      </c>
      <c r="L50" s="356">
        <v>7499</v>
      </c>
      <c r="M50" s="357">
        <v>7104</v>
      </c>
    </row>
    <row r="51" spans="2:13" ht="27.75" customHeight="1" x14ac:dyDescent="0.15">
      <c r="B51" s="1186"/>
      <c r="C51" s="1187"/>
      <c r="D51" s="103"/>
      <c r="E51" s="1192" t="s">
        <v>42</v>
      </c>
      <c r="F51" s="1192"/>
      <c r="G51" s="1192"/>
      <c r="H51" s="1193"/>
      <c r="I51" s="355">
        <v>110</v>
      </c>
      <c r="J51" s="356">
        <v>72</v>
      </c>
      <c r="K51" s="356">
        <v>40</v>
      </c>
      <c r="L51" s="356">
        <v>21</v>
      </c>
      <c r="M51" s="357">
        <v>15</v>
      </c>
    </row>
    <row r="52" spans="2:13" ht="27.75" customHeight="1" x14ac:dyDescent="0.15">
      <c r="B52" s="1188"/>
      <c r="C52" s="1189"/>
      <c r="D52" s="103"/>
      <c r="E52" s="1192" t="s">
        <v>43</v>
      </c>
      <c r="F52" s="1192"/>
      <c r="G52" s="1192"/>
      <c r="H52" s="1193"/>
      <c r="I52" s="355">
        <v>9248</v>
      </c>
      <c r="J52" s="356">
        <v>8895</v>
      </c>
      <c r="K52" s="356">
        <v>8603</v>
      </c>
      <c r="L52" s="356">
        <v>8109</v>
      </c>
      <c r="M52" s="357">
        <v>7996</v>
      </c>
    </row>
    <row r="53" spans="2:13" ht="27.75" customHeight="1" thickBot="1" x14ac:dyDescent="0.2">
      <c r="B53" s="1199" t="s">
        <v>19</v>
      </c>
      <c r="C53" s="1200"/>
      <c r="D53" s="107"/>
      <c r="E53" s="1201" t="s">
        <v>44</v>
      </c>
      <c r="F53" s="1201"/>
      <c r="G53" s="1201"/>
      <c r="H53" s="1202"/>
      <c r="I53" s="358">
        <v>-4358</v>
      </c>
      <c r="J53" s="359">
        <v>-4356</v>
      </c>
      <c r="K53" s="359">
        <v>-5007</v>
      </c>
      <c r="L53" s="359">
        <v>-4942</v>
      </c>
      <c r="M53" s="360">
        <v>-4510</v>
      </c>
    </row>
    <row r="54" spans="2:13" ht="27.75" customHeight="1" x14ac:dyDescent="0.15">
      <c r="B54" s="108"/>
      <c r="C54" s="109"/>
      <c r="D54" s="109"/>
      <c r="E54" s="110"/>
      <c r="F54" s="110"/>
      <c r="G54" s="110"/>
      <c r="H54" s="110"/>
      <c r="I54" s="111"/>
      <c r="J54" s="111"/>
      <c r="K54" s="111"/>
      <c r="L54" s="111"/>
      <c r="M54" s="111"/>
    </row>
    <row r="55" spans="2:13" x14ac:dyDescent="0.15"/>
  </sheetData>
  <sheetProtection algorithmName="SHA-512" hashValue="R7ZYaHJmxntkk79a5H4vVoe2QkDmFJ1VPlfptu/YliU8s7hrfmSfjxQZgsIo91R06mfD2fRlKQs7aR70G0BDiw==" saltValue="GcU0Xn6wpyMHAPX4QgKi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C47" sqref="C47:E4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528</v>
      </c>
      <c r="G54" s="116" t="s">
        <v>529</v>
      </c>
      <c r="H54" s="117" t="s">
        <v>530</v>
      </c>
    </row>
    <row r="55" spans="2:8" ht="52.5" customHeight="1" x14ac:dyDescent="0.15">
      <c r="B55" s="118"/>
      <c r="C55" s="1211" t="s">
        <v>46</v>
      </c>
      <c r="D55" s="1211"/>
      <c r="E55" s="1212"/>
      <c r="F55" s="119">
        <v>1375</v>
      </c>
      <c r="G55" s="119">
        <v>1378</v>
      </c>
      <c r="H55" s="120">
        <v>1366</v>
      </c>
    </row>
    <row r="56" spans="2:8" ht="52.5" customHeight="1" x14ac:dyDescent="0.15">
      <c r="B56" s="121"/>
      <c r="C56" s="1213" t="s">
        <v>47</v>
      </c>
      <c r="D56" s="1213"/>
      <c r="E56" s="1214"/>
      <c r="F56" s="122">
        <v>1177</v>
      </c>
      <c r="G56" s="122">
        <v>1177</v>
      </c>
      <c r="H56" s="123">
        <v>1206</v>
      </c>
    </row>
    <row r="57" spans="2:8" ht="53.25" customHeight="1" x14ac:dyDescent="0.15">
      <c r="B57" s="121"/>
      <c r="C57" s="1215" t="s">
        <v>48</v>
      </c>
      <c r="D57" s="1215"/>
      <c r="E57" s="1216"/>
      <c r="F57" s="124">
        <v>4914</v>
      </c>
      <c r="G57" s="124">
        <v>5312</v>
      </c>
      <c r="H57" s="125">
        <v>5244</v>
      </c>
    </row>
    <row r="58" spans="2:8" ht="45.75" customHeight="1" x14ac:dyDescent="0.15">
      <c r="B58" s="126"/>
      <c r="C58" s="1203" t="s">
        <v>546</v>
      </c>
      <c r="D58" s="1204"/>
      <c r="E58" s="1205"/>
      <c r="F58" s="127">
        <v>2982</v>
      </c>
      <c r="G58" s="127">
        <v>2946</v>
      </c>
      <c r="H58" s="128">
        <v>2639</v>
      </c>
    </row>
    <row r="59" spans="2:8" ht="45.75" customHeight="1" x14ac:dyDescent="0.15">
      <c r="B59" s="126"/>
      <c r="C59" s="1203" t="s">
        <v>550</v>
      </c>
      <c r="D59" s="1204"/>
      <c r="E59" s="1205"/>
      <c r="F59" s="127">
        <v>616</v>
      </c>
      <c r="G59" s="127">
        <v>1034</v>
      </c>
      <c r="H59" s="128">
        <v>1266</v>
      </c>
    </row>
    <row r="60" spans="2:8" ht="45.75" customHeight="1" x14ac:dyDescent="0.15">
      <c r="B60" s="126"/>
      <c r="C60" s="1203" t="s">
        <v>547</v>
      </c>
      <c r="D60" s="1204"/>
      <c r="E60" s="1205"/>
      <c r="F60" s="127">
        <v>408</v>
      </c>
      <c r="G60" s="127">
        <v>408</v>
      </c>
      <c r="H60" s="128">
        <v>408</v>
      </c>
    </row>
    <row r="61" spans="2:8" ht="45.75" customHeight="1" x14ac:dyDescent="0.15">
      <c r="B61" s="126"/>
      <c r="C61" s="1203" t="s">
        <v>548</v>
      </c>
      <c r="D61" s="1204"/>
      <c r="E61" s="1205"/>
      <c r="F61" s="127">
        <v>412</v>
      </c>
      <c r="G61" s="127">
        <v>390</v>
      </c>
      <c r="H61" s="128">
        <v>368</v>
      </c>
    </row>
    <row r="62" spans="2:8" ht="45.75" customHeight="1" thickBot="1" x14ac:dyDescent="0.2">
      <c r="B62" s="129"/>
      <c r="C62" s="1206" t="s">
        <v>549</v>
      </c>
      <c r="D62" s="1207"/>
      <c r="E62" s="1208"/>
      <c r="F62" s="130">
        <v>68</v>
      </c>
      <c r="G62" s="130">
        <v>111</v>
      </c>
      <c r="H62" s="131">
        <v>139</v>
      </c>
    </row>
    <row r="63" spans="2:8" ht="52.5" customHeight="1" thickBot="1" x14ac:dyDescent="0.2">
      <c r="B63" s="132"/>
      <c r="C63" s="1209" t="s">
        <v>49</v>
      </c>
      <c r="D63" s="1209"/>
      <c r="E63" s="1210"/>
      <c r="F63" s="133">
        <v>7466</v>
      </c>
      <c r="G63" s="133">
        <v>7866</v>
      </c>
      <c r="H63" s="134">
        <v>7817</v>
      </c>
    </row>
    <row r="64" spans="2:8" x14ac:dyDescent="0.15"/>
  </sheetData>
  <sheetProtection algorithmName="SHA-512" hashValue="nmyzw9VBD/Igy1v+eechgoyqEUJQuHnwdKiToFXZ6dclZXs1ySZRKzjzJIspfI3Iz9HvoOPJ2vwm9HpoASUBGA==" saltValue="VigcSYZT4HTkq4fIErhC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525</v>
      </c>
      <c r="G2" s="148"/>
      <c r="H2" s="149"/>
    </row>
    <row r="3" spans="1:8" x14ac:dyDescent="0.15">
      <c r="A3" s="145" t="s">
        <v>518</v>
      </c>
      <c r="B3" s="150"/>
      <c r="C3" s="151"/>
      <c r="D3" s="152">
        <v>96076</v>
      </c>
      <c r="E3" s="153"/>
      <c r="F3" s="154">
        <v>113347</v>
      </c>
      <c r="G3" s="155"/>
      <c r="H3" s="156"/>
    </row>
    <row r="4" spans="1:8" x14ac:dyDescent="0.15">
      <c r="A4" s="157"/>
      <c r="B4" s="158"/>
      <c r="C4" s="159"/>
      <c r="D4" s="160">
        <v>44334</v>
      </c>
      <c r="E4" s="161"/>
      <c r="F4" s="162">
        <v>58728</v>
      </c>
      <c r="G4" s="163"/>
      <c r="H4" s="164"/>
    </row>
    <row r="5" spans="1:8" x14ac:dyDescent="0.15">
      <c r="A5" s="145" t="s">
        <v>520</v>
      </c>
      <c r="B5" s="150"/>
      <c r="C5" s="151"/>
      <c r="D5" s="152">
        <v>119928</v>
      </c>
      <c r="E5" s="153"/>
      <c r="F5" s="154">
        <v>125418</v>
      </c>
      <c r="G5" s="155"/>
      <c r="H5" s="156"/>
    </row>
    <row r="6" spans="1:8" x14ac:dyDescent="0.15">
      <c r="A6" s="157"/>
      <c r="B6" s="158"/>
      <c r="C6" s="159"/>
      <c r="D6" s="160">
        <v>48520</v>
      </c>
      <c r="E6" s="161"/>
      <c r="F6" s="162">
        <v>60445</v>
      </c>
      <c r="G6" s="163"/>
      <c r="H6" s="164"/>
    </row>
    <row r="7" spans="1:8" x14ac:dyDescent="0.15">
      <c r="A7" s="145" t="s">
        <v>521</v>
      </c>
      <c r="B7" s="150"/>
      <c r="C7" s="151"/>
      <c r="D7" s="152">
        <v>102002</v>
      </c>
      <c r="E7" s="153"/>
      <c r="F7" s="154">
        <v>108384</v>
      </c>
      <c r="G7" s="155"/>
      <c r="H7" s="156"/>
    </row>
    <row r="8" spans="1:8" x14ac:dyDescent="0.15">
      <c r="A8" s="157"/>
      <c r="B8" s="158"/>
      <c r="C8" s="159"/>
      <c r="D8" s="160">
        <v>48534</v>
      </c>
      <c r="E8" s="161"/>
      <c r="F8" s="162">
        <v>51153</v>
      </c>
      <c r="G8" s="163"/>
      <c r="H8" s="164"/>
    </row>
    <row r="9" spans="1:8" x14ac:dyDescent="0.15">
      <c r="A9" s="145" t="s">
        <v>522</v>
      </c>
      <c r="B9" s="150"/>
      <c r="C9" s="151"/>
      <c r="D9" s="152">
        <v>87689</v>
      </c>
      <c r="E9" s="153"/>
      <c r="F9" s="154">
        <v>80959</v>
      </c>
      <c r="G9" s="155"/>
      <c r="H9" s="156"/>
    </row>
    <row r="10" spans="1:8" x14ac:dyDescent="0.15">
      <c r="A10" s="157"/>
      <c r="B10" s="158"/>
      <c r="C10" s="159"/>
      <c r="D10" s="160">
        <v>37682</v>
      </c>
      <c r="E10" s="161"/>
      <c r="F10" s="162">
        <v>43928</v>
      </c>
      <c r="G10" s="163"/>
      <c r="H10" s="164"/>
    </row>
    <row r="11" spans="1:8" x14ac:dyDescent="0.15">
      <c r="A11" s="145" t="s">
        <v>523</v>
      </c>
      <c r="B11" s="150"/>
      <c r="C11" s="151"/>
      <c r="D11" s="152">
        <v>120886</v>
      </c>
      <c r="E11" s="153"/>
      <c r="F11" s="154">
        <v>117242</v>
      </c>
      <c r="G11" s="155"/>
      <c r="H11" s="156"/>
    </row>
    <row r="12" spans="1:8" x14ac:dyDescent="0.15">
      <c r="A12" s="157"/>
      <c r="B12" s="158"/>
      <c r="C12" s="165"/>
      <c r="D12" s="160">
        <v>72313</v>
      </c>
      <c r="E12" s="161"/>
      <c r="F12" s="162">
        <v>59234</v>
      </c>
      <c r="G12" s="163"/>
      <c r="H12" s="164"/>
    </row>
    <row r="13" spans="1:8" x14ac:dyDescent="0.15">
      <c r="A13" s="145"/>
      <c r="B13" s="150"/>
      <c r="C13" s="166"/>
      <c r="D13" s="167">
        <v>105316</v>
      </c>
      <c r="E13" s="168"/>
      <c r="F13" s="169">
        <v>109070</v>
      </c>
      <c r="G13" s="170"/>
      <c r="H13" s="156"/>
    </row>
    <row r="14" spans="1:8" x14ac:dyDescent="0.15">
      <c r="A14" s="157"/>
      <c r="B14" s="158"/>
      <c r="C14" s="159"/>
      <c r="D14" s="160">
        <v>50277</v>
      </c>
      <c r="E14" s="161"/>
      <c r="F14" s="162">
        <v>54698</v>
      </c>
      <c r="G14" s="163"/>
      <c r="H14" s="164"/>
    </row>
    <row r="17" spans="1:11" x14ac:dyDescent="0.15">
      <c r="A17" s="141" t="s">
        <v>51</v>
      </c>
    </row>
    <row r="18" spans="1:11" x14ac:dyDescent="0.15">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15">
      <c r="A19" s="171" t="s">
        <v>52</v>
      </c>
      <c r="B19" s="171">
        <f>ROUND(VALUE(SUBSTITUTE(実質収支比率等に係る経年分析!F$48,"▲","-")),2)</f>
        <v>3.29</v>
      </c>
      <c r="C19" s="171">
        <f>ROUND(VALUE(SUBSTITUTE(実質収支比率等に係る経年分析!G$48,"▲","-")),2)</f>
        <v>5.47</v>
      </c>
      <c r="D19" s="171">
        <f>ROUND(VALUE(SUBSTITUTE(実質収支比率等に係る経年分析!H$48,"▲","-")),2)</f>
        <v>4.16</v>
      </c>
      <c r="E19" s="171">
        <f>ROUND(VALUE(SUBSTITUTE(実質収支比率等に係る経年分析!I$48,"▲","-")),2)</f>
        <v>4.82</v>
      </c>
      <c r="F19" s="171">
        <f>ROUND(VALUE(SUBSTITUTE(実質収支比率等に係る経年分析!J$48,"▲","-")),2)</f>
        <v>5.13</v>
      </c>
    </row>
    <row r="20" spans="1:11" x14ac:dyDescent="0.15">
      <c r="A20" s="171" t="s">
        <v>53</v>
      </c>
      <c r="B20" s="171">
        <f>ROUND(VALUE(SUBSTITUTE(実質収支比率等に係る経年分析!F$47,"▲","-")),2)</f>
        <v>18.649999999999999</v>
      </c>
      <c r="C20" s="171">
        <f>ROUND(VALUE(SUBSTITUTE(実質収支比率等に係る経年分析!G$47,"▲","-")),2)</f>
        <v>19.45</v>
      </c>
      <c r="D20" s="171">
        <f>ROUND(VALUE(SUBSTITUTE(実質収支比率等に係る経年分析!H$47,"▲","-")),2)</f>
        <v>19.82</v>
      </c>
      <c r="E20" s="171">
        <f>ROUND(VALUE(SUBSTITUTE(実質収支比率等に係る経年分析!I$47,"▲","-")),2)</f>
        <v>20.57</v>
      </c>
      <c r="F20" s="171">
        <f>ROUND(VALUE(SUBSTITUTE(実質収支比率等に係る経年分析!J$47,"▲","-")),2)</f>
        <v>20.399999999999999</v>
      </c>
    </row>
    <row r="21" spans="1:11" x14ac:dyDescent="0.15">
      <c r="A21" s="171" t="s">
        <v>54</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3.56</v>
      </c>
      <c r="D21" s="171">
        <f>IF(ISNUMBER(VALUE(SUBSTITUTE(実質収支比率等に係る経年分析!H$49,"▲","-"))),ROUND(VALUE(SUBSTITUTE(実質収支比率等に係る経年分析!H$49,"▲","-")),2),NA())</f>
        <v>0.23</v>
      </c>
      <c r="E21" s="171">
        <f>IF(ISNUMBER(VALUE(SUBSTITUTE(実質収支比率等に係る経年分析!I$49,"▲","-"))),ROUND(VALUE(SUBSTITUTE(実質収支比率等に係る経年分析!I$49,"▲","-")),2),NA())</f>
        <v>0.54</v>
      </c>
      <c r="F21" s="171">
        <f>IF(ISNUMBER(VALUE(SUBSTITUTE(実質収支比率等に係る経年分析!J$49,"▲","-"))),ROUND(VALUE(SUBSTITUTE(実質収支比率等に係る経年分析!J$49,"▲","-")),2),NA())</f>
        <v>0.14000000000000001</v>
      </c>
    </row>
    <row r="24" spans="1:11" x14ac:dyDescent="0.15">
      <c r="A24" s="141" t="s">
        <v>55</v>
      </c>
    </row>
    <row r="25" spans="1:11" x14ac:dyDescent="0.15">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内子町介護保険サービス事業特別会計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内子高等学校小田分校寄宿舎特別会計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内子町後期高齢者医療保険事業特別会計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内子町国民健康保険事業特別会計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15">
      <c r="A33" s="172" t="str">
        <f>IF(連結実質赤字比率に係る赤字・黒字の構成分析!C$37="",NA(),連結実質赤字比率に係る赤字・黒字の構成分析!C$37)</f>
        <v>内子町介護保険事業特別会計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1.22</v>
      </c>
    </row>
    <row r="34" spans="1:16" x14ac:dyDescent="0.15">
      <c r="A34" s="172" t="str">
        <f>IF(連結実質赤字比率に係る赤字・黒字の構成分析!C$36="",NA(),連結実質赤字比率に係る赤字・黒字の構成分析!C$36)</f>
        <v>内子町公共下水道事業会計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4.8099999999999996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5.13</v>
      </c>
    </row>
    <row r="36" spans="1:16" x14ac:dyDescent="0.15">
      <c r="A36" s="172" t="str">
        <f>IF(連結実質赤字比率に係る赤字・黒字の構成分析!C$34="",NA(),連結実質赤字比率に係る赤字・黒字の構成分析!C$34)</f>
        <v>内子町水道事業会計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16.510000000000002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17.13</v>
      </c>
    </row>
    <row r="39" spans="1:16" x14ac:dyDescent="0.15">
      <c r="A39" s="141" t="s">
        <v>58</v>
      </c>
    </row>
    <row r="40" spans="1:16" x14ac:dyDescent="0.15">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1089</v>
      </c>
      <c r="E42" s="173"/>
      <c r="F42" s="173"/>
      <c r="G42" s="173">
        <f>'実質公債費比率（分子）の構造'!L$52</f>
        <v>1076</v>
      </c>
      <c r="H42" s="173"/>
      <c r="I42" s="173"/>
      <c r="J42" s="173">
        <f>'実質公債費比率（分子）の構造'!M$52</f>
        <v>1046</v>
      </c>
      <c r="K42" s="173"/>
      <c r="L42" s="173"/>
      <c r="M42" s="173">
        <f>'実質公債費比率（分子）の構造'!N$52</f>
        <v>993</v>
      </c>
      <c r="N42" s="173"/>
      <c r="O42" s="173"/>
      <c r="P42" s="173">
        <f>'実質公債費比率（分子）の構造'!O$52</f>
        <v>939</v>
      </c>
    </row>
    <row r="43" spans="1:16" x14ac:dyDescent="0.15">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62</v>
      </c>
      <c r="B44" s="173">
        <f>'実質公債費比率（分子）の構造'!K$50</f>
        <v>31</v>
      </c>
      <c r="C44" s="173"/>
      <c r="D44" s="173"/>
      <c r="E44" s="173">
        <f>'実質公債費比率（分子）の構造'!L$50</f>
        <v>9</v>
      </c>
      <c r="F44" s="173"/>
      <c r="G44" s="173"/>
      <c r="H44" s="173">
        <f>'実質公債費比率（分子）の構造'!M$50</f>
        <v>9</v>
      </c>
      <c r="I44" s="173"/>
      <c r="J44" s="173"/>
      <c r="K44" s="173">
        <f>'実質公債費比率（分子）の構造'!N$50</f>
        <v>9</v>
      </c>
      <c r="L44" s="173"/>
      <c r="M44" s="173"/>
      <c r="N44" s="173">
        <f>'実質公債費比率（分子）の構造'!O$50</f>
        <v>1</v>
      </c>
      <c r="O44" s="173"/>
      <c r="P44" s="173"/>
    </row>
    <row r="45" spans="1:16" x14ac:dyDescent="0.15">
      <c r="A45" s="173" t="s">
        <v>63</v>
      </c>
      <c r="B45" s="173">
        <f>'実質公債費比率（分子）の構造'!K$49</f>
        <v>13</v>
      </c>
      <c r="C45" s="173"/>
      <c r="D45" s="173"/>
      <c r="E45" s="173">
        <f>'実質公債費比率（分子）の構造'!L$49</f>
        <v>6</v>
      </c>
      <c r="F45" s="173"/>
      <c r="G45" s="173"/>
      <c r="H45" s="173">
        <f>'実質公債費比率（分子）の構造'!M$49</f>
        <v>8</v>
      </c>
      <c r="I45" s="173"/>
      <c r="J45" s="173"/>
      <c r="K45" s="173">
        <f>'実質公債費比率（分子）の構造'!N$49</f>
        <v>9</v>
      </c>
      <c r="L45" s="173"/>
      <c r="M45" s="173"/>
      <c r="N45" s="173">
        <f>'実質公債費比率（分子）の構造'!O$49</f>
        <v>10</v>
      </c>
      <c r="O45" s="173"/>
      <c r="P45" s="173"/>
    </row>
    <row r="46" spans="1:16" x14ac:dyDescent="0.15">
      <c r="A46" s="173" t="s">
        <v>64</v>
      </c>
      <c r="B46" s="173">
        <f>'実質公債費比率（分子）の構造'!K$48</f>
        <v>184</v>
      </c>
      <c r="C46" s="173"/>
      <c r="D46" s="173"/>
      <c r="E46" s="173">
        <f>'実質公債費比率（分子）の構造'!L$48</f>
        <v>169</v>
      </c>
      <c r="F46" s="173"/>
      <c r="G46" s="173"/>
      <c r="H46" s="173">
        <f>'実質公債費比率（分子）の構造'!M$48</f>
        <v>157</v>
      </c>
      <c r="I46" s="173"/>
      <c r="J46" s="173"/>
      <c r="K46" s="173">
        <f>'実質公債費比率（分子）の構造'!N$48</f>
        <v>157</v>
      </c>
      <c r="L46" s="173"/>
      <c r="M46" s="173"/>
      <c r="N46" s="173">
        <f>'実質公債費比率（分子）の構造'!O$48</f>
        <v>150</v>
      </c>
      <c r="O46" s="173"/>
      <c r="P46" s="173"/>
    </row>
    <row r="47" spans="1:16" x14ac:dyDescent="0.15">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66</v>
      </c>
      <c r="B49" s="173">
        <f>'実質公債費比率（分子）の構造'!K$45</f>
        <v>948</v>
      </c>
      <c r="C49" s="173"/>
      <c r="D49" s="173"/>
      <c r="E49" s="173">
        <f>'実質公債費比率（分子）の構造'!L$45</f>
        <v>990</v>
      </c>
      <c r="F49" s="173"/>
      <c r="G49" s="173"/>
      <c r="H49" s="173">
        <f>'実質公債費比率（分子）の構造'!M$45</f>
        <v>999</v>
      </c>
      <c r="I49" s="173"/>
      <c r="J49" s="173"/>
      <c r="K49" s="173">
        <f>'実質公債費比率（分子）の構造'!N$45</f>
        <v>975</v>
      </c>
      <c r="L49" s="173"/>
      <c r="M49" s="173"/>
      <c r="N49" s="173">
        <f>'実質公債費比率（分子）の構造'!O$45</f>
        <v>942</v>
      </c>
      <c r="O49" s="173"/>
      <c r="P49" s="173"/>
    </row>
    <row r="50" spans="1:16" x14ac:dyDescent="0.15">
      <c r="A50" s="173" t="s">
        <v>67</v>
      </c>
      <c r="B50" s="173" t="e">
        <f>NA()</f>
        <v>#N/A</v>
      </c>
      <c r="C50" s="173">
        <f>IF(ISNUMBER('実質公債費比率（分子）の構造'!K$53),'実質公債費比率（分子）の構造'!K$53,NA())</f>
        <v>87</v>
      </c>
      <c r="D50" s="173" t="e">
        <f>NA()</f>
        <v>#N/A</v>
      </c>
      <c r="E50" s="173" t="e">
        <f>NA()</f>
        <v>#N/A</v>
      </c>
      <c r="F50" s="173">
        <f>IF(ISNUMBER('実質公債費比率（分子）の構造'!L$53),'実質公債費比率（分子）の構造'!L$53,NA())</f>
        <v>98</v>
      </c>
      <c r="G50" s="173" t="e">
        <f>NA()</f>
        <v>#N/A</v>
      </c>
      <c r="H50" s="173" t="e">
        <f>NA()</f>
        <v>#N/A</v>
      </c>
      <c r="I50" s="173">
        <f>IF(ISNUMBER('実質公債費比率（分子）の構造'!M$53),'実質公債費比率（分子）の構造'!M$53,NA())</f>
        <v>127</v>
      </c>
      <c r="J50" s="173" t="e">
        <f>NA()</f>
        <v>#N/A</v>
      </c>
      <c r="K50" s="173" t="e">
        <f>NA()</f>
        <v>#N/A</v>
      </c>
      <c r="L50" s="173">
        <f>IF(ISNUMBER('実質公債費比率（分子）の構造'!N$53),'実質公債費比率（分子）の構造'!N$53,NA())</f>
        <v>157</v>
      </c>
      <c r="M50" s="173" t="e">
        <f>NA()</f>
        <v>#N/A</v>
      </c>
      <c r="N50" s="173" t="e">
        <f>NA()</f>
        <v>#N/A</v>
      </c>
      <c r="O50" s="173">
        <f>IF(ISNUMBER('実質公債費比率（分子）の構造'!O$53),'実質公債費比率（分子）の構造'!O$53,NA())</f>
        <v>164</v>
      </c>
      <c r="P50" s="173" t="e">
        <f>NA()</f>
        <v>#N/A</v>
      </c>
    </row>
    <row r="53" spans="1:16" x14ac:dyDescent="0.15">
      <c r="A53" s="141" t="s">
        <v>68</v>
      </c>
    </row>
    <row r="54" spans="1:16" x14ac:dyDescent="0.15">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15">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15">
      <c r="A56" s="172" t="s">
        <v>43</v>
      </c>
      <c r="B56" s="172"/>
      <c r="C56" s="172"/>
      <c r="D56" s="172">
        <f>'将来負担比率（分子）の構造'!I$52</f>
        <v>9248</v>
      </c>
      <c r="E56" s="172"/>
      <c r="F56" s="172"/>
      <c r="G56" s="172">
        <f>'将来負担比率（分子）の構造'!J$52</f>
        <v>8895</v>
      </c>
      <c r="H56" s="172"/>
      <c r="I56" s="172"/>
      <c r="J56" s="172">
        <f>'将来負担比率（分子）の構造'!K$52</f>
        <v>8603</v>
      </c>
      <c r="K56" s="172"/>
      <c r="L56" s="172"/>
      <c r="M56" s="172">
        <f>'将来負担比率（分子）の構造'!L$52</f>
        <v>8109</v>
      </c>
      <c r="N56" s="172"/>
      <c r="O56" s="172"/>
      <c r="P56" s="172">
        <f>'将来負担比率（分子）の構造'!M$52</f>
        <v>7996</v>
      </c>
    </row>
    <row r="57" spans="1:16" x14ac:dyDescent="0.15">
      <c r="A57" s="172" t="s">
        <v>42</v>
      </c>
      <c r="B57" s="172"/>
      <c r="C57" s="172"/>
      <c r="D57" s="172">
        <f>'将来負担比率（分子）の構造'!I$51</f>
        <v>110</v>
      </c>
      <c r="E57" s="172"/>
      <c r="F57" s="172"/>
      <c r="G57" s="172">
        <f>'将来負担比率（分子）の構造'!J$51</f>
        <v>72</v>
      </c>
      <c r="H57" s="172"/>
      <c r="I57" s="172"/>
      <c r="J57" s="172">
        <f>'将来負担比率（分子）の構造'!K$51</f>
        <v>40</v>
      </c>
      <c r="K57" s="172"/>
      <c r="L57" s="172"/>
      <c r="M57" s="172">
        <f>'将来負担比率（分子）の構造'!L$51</f>
        <v>21</v>
      </c>
      <c r="N57" s="172"/>
      <c r="O57" s="172"/>
      <c r="P57" s="172">
        <f>'将来負担比率（分子）の構造'!M$51</f>
        <v>15</v>
      </c>
    </row>
    <row r="58" spans="1:16" x14ac:dyDescent="0.15">
      <c r="A58" s="172" t="s">
        <v>41</v>
      </c>
      <c r="B58" s="172"/>
      <c r="C58" s="172"/>
      <c r="D58" s="172">
        <f>'将来負担比率（分子）の構造'!I$50</f>
        <v>6503</v>
      </c>
      <c r="E58" s="172"/>
      <c r="F58" s="172"/>
      <c r="G58" s="172">
        <f>'将来負担比率（分子）の構造'!J$50</f>
        <v>6668</v>
      </c>
      <c r="H58" s="172"/>
      <c r="I58" s="172"/>
      <c r="J58" s="172">
        <f>'将来負担比率（分子）の構造'!K$50</f>
        <v>7511</v>
      </c>
      <c r="K58" s="172"/>
      <c r="L58" s="172"/>
      <c r="M58" s="172">
        <f>'将来負担比率（分子）の構造'!L$50</f>
        <v>7499</v>
      </c>
      <c r="N58" s="172"/>
      <c r="O58" s="172"/>
      <c r="P58" s="172">
        <f>'将来負担比率（分子）の構造'!M$50</f>
        <v>7104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1574</v>
      </c>
      <c r="C62" s="172"/>
      <c r="D62" s="172"/>
      <c r="E62" s="172">
        <f>'将来負担比率（分子）の構造'!J$45</f>
        <v>1554</v>
      </c>
      <c r="F62" s="172"/>
      <c r="G62" s="172"/>
      <c r="H62" s="172">
        <f>'将来負担比率（分子）の構造'!K$45</f>
        <v>1511</v>
      </c>
      <c r="I62" s="172"/>
      <c r="J62" s="172"/>
      <c r="K62" s="172">
        <f>'将来負担比率（分子）の構造'!L$45</f>
        <v>1442</v>
      </c>
      <c r="L62" s="172"/>
      <c r="M62" s="172"/>
      <c r="N62" s="172">
        <f>'将来負担比率（分子）の構造'!M$45</f>
        <v>1346</v>
      </c>
      <c r="O62" s="172"/>
      <c r="P62" s="172"/>
    </row>
    <row r="63" spans="1:16" x14ac:dyDescent="0.15">
      <c r="A63" s="172" t="s">
        <v>34</v>
      </c>
      <c r="B63" s="172">
        <f>'将来負担比率（分子）の構造'!I$44</f>
        <v>107</v>
      </c>
      <c r="C63" s="172"/>
      <c r="D63" s="172"/>
      <c r="E63" s="172">
        <f>'将来負担比率（分子）の構造'!J$44</f>
        <v>100</v>
      </c>
      <c r="F63" s="172"/>
      <c r="G63" s="172"/>
      <c r="H63" s="172">
        <f>'将来負担比率（分子）の構造'!K$44</f>
        <v>83</v>
      </c>
      <c r="I63" s="172"/>
      <c r="J63" s="172"/>
      <c r="K63" s="172">
        <f>'将来負担比率（分子）の構造'!L$44</f>
        <v>64</v>
      </c>
      <c r="L63" s="172"/>
      <c r="M63" s="172"/>
      <c r="N63" s="172">
        <f>'将来負担比率（分子）の構造'!M$44</f>
        <v>96</v>
      </c>
      <c r="O63" s="172"/>
      <c r="P63" s="172"/>
    </row>
    <row r="64" spans="1:16" x14ac:dyDescent="0.15">
      <c r="A64" s="172" t="s">
        <v>33</v>
      </c>
      <c r="B64" s="172">
        <f>'将来負担比率（分子）の構造'!I$43</f>
        <v>1678</v>
      </c>
      <c r="C64" s="172"/>
      <c r="D64" s="172"/>
      <c r="E64" s="172">
        <f>'将来負担比率（分子）の構造'!J$43</f>
        <v>1588</v>
      </c>
      <c r="F64" s="172"/>
      <c r="G64" s="172"/>
      <c r="H64" s="172">
        <f>'将来負担比率（分子）の構造'!K$43</f>
        <v>1474</v>
      </c>
      <c r="I64" s="172"/>
      <c r="J64" s="172"/>
      <c r="K64" s="172">
        <f>'将来負担比率（分子）の構造'!L$43</f>
        <v>1376</v>
      </c>
      <c r="L64" s="172"/>
      <c r="M64" s="172"/>
      <c r="N64" s="172">
        <f>'将来負担比率（分子）の構造'!M$43</f>
        <v>1402</v>
      </c>
      <c r="O64" s="172"/>
      <c r="P64" s="172"/>
    </row>
    <row r="65" spans="1:16" x14ac:dyDescent="0.15">
      <c r="A65" s="172" t="s">
        <v>32</v>
      </c>
      <c r="B65" s="172">
        <f>'将来負担比率（分子）の構造'!I$42</f>
        <v>55</v>
      </c>
      <c r="C65" s="172"/>
      <c r="D65" s="172"/>
      <c r="E65" s="172">
        <f>'将来負担比率（分子）の構造'!J$42</f>
        <v>40</v>
      </c>
      <c r="F65" s="172"/>
      <c r="G65" s="172"/>
      <c r="H65" s="172">
        <f>'将来負担比率（分子）の構造'!K$42</f>
        <v>26</v>
      </c>
      <c r="I65" s="172"/>
      <c r="J65" s="172"/>
      <c r="K65" s="172">
        <f>'将来負担比率（分子）の構造'!L$42</f>
        <v>13</v>
      </c>
      <c r="L65" s="172"/>
      <c r="M65" s="172"/>
      <c r="N65" s="172">
        <f>'将来負担比率（分子）の構造'!M$42</f>
        <v>9</v>
      </c>
      <c r="O65" s="172"/>
      <c r="P65" s="172"/>
    </row>
    <row r="66" spans="1:16" x14ac:dyDescent="0.15">
      <c r="A66" s="172" t="s">
        <v>31</v>
      </c>
      <c r="B66" s="172">
        <f>'将来負担比率（分子）の構造'!I$41</f>
        <v>8090</v>
      </c>
      <c r="C66" s="172"/>
      <c r="D66" s="172"/>
      <c r="E66" s="172">
        <f>'将来負担比率（分子）の構造'!J$41</f>
        <v>7998</v>
      </c>
      <c r="F66" s="172"/>
      <c r="G66" s="172"/>
      <c r="H66" s="172">
        <f>'将来負担比率（分子）の構造'!K$41</f>
        <v>8052</v>
      </c>
      <c r="I66" s="172"/>
      <c r="J66" s="172"/>
      <c r="K66" s="172">
        <f>'将来負担比率（分子）の構造'!L$41</f>
        <v>7792</v>
      </c>
      <c r="L66" s="172"/>
      <c r="M66" s="172"/>
      <c r="N66" s="172">
        <f>'将来負担比率（分子）の構造'!M$41</f>
        <v>7753</v>
      </c>
      <c r="O66" s="172"/>
      <c r="P66" s="172"/>
    </row>
    <row r="67" spans="1:16" x14ac:dyDescent="0.15">
      <c r="A67" s="172" t="s">
        <v>71</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72</v>
      </c>
      <c r="B70" s="174"/>
      <c r="C70" s="174"/>
      <c r="D70" s="174"/>
      <c r="E70" s="174"/>
      <c r="F70" s="174"/>
    </row>
    <row r="71" spans="1:16" x14ac:dyDescent="0.15">
      <c r="A71" s="175"/>
      <c r="B71" s="175" t="str">
        <f>基金残高に係る経年分析!F54</f>
        <v>R03</v>
      </c>
      <c r="C71" s="175" t="str">
        <f>基金残高に係る経年分析!G54</f>
        <v>R04</v>
      </c>
      <c r="D71" s="175" t="str">
        <f>基金残高に係る経年分析!H54</f>
        <v>R05</v>
      </c>
    </row>
    <row r="72" spans="1:16" x14ac:dyDescent="0.15">
      <c r="A72" s="175" t="s">
        <v>73</v>
      </c>
      <c r="B72" s="176">
        <f>基金残高に係る経年分析!F55</f>
        <v>1375</v>
      </c>
      <c r="C72" s="176">
        <f>基金残高に係る経年分析!G55</f>
        <v>1378</v>
      </c>
      <c r="D72" s="176">
        <f>基金残高に係る経年分析!H55</f>
        <v>1366</v>
      </c>
    </row>
    <row r="73" spans="1:16" x14ac:dyDescent="0.15">
      <c r="A73" s="175" t="s">
        <v>74</v>
      </c>
      <c r="B73" s="176">
        <f>基金残高に係る経年分析!F56</f>
        <v>1177</v>
      </c>
      <c r="C73" s="176">
        <f>基金残高に係る経年分析!G56</f>
        <v>1177</v>
      </c>
      <c r="D73" s="176">
        <f>基金残高に係る経年分析!H56</f>
        <v>1206</v>
      </c>
    </row>
    <row r="74" spans="1:16" x14ac:dyDescent="0.15">
      <c r="A74" s="175" t="s">
        <v>75</v>
      </c>
      <c r="B74" s="176">
        <f>基金残高に係る経年分析!F57</f>
        <v>4914</v>
      </c>
      <c r="C74" s="176">
        <f>基金残高に係る経年分析!G57</f>
        <v>5312</v>
      </c>
      <c r="D74" s="176">
        <f>基金残高に係る経年分析!H57</f>
        <v>5244</v>
      </c>
    </row>
  </sheetData>
  <sheetProtection algorithmName="SHA-512" hashValue="7s/3+QCsmtSTXCQYdJfMLIh48cHlxuMr3Tkex9eyekNREqNc7ckyOK6aAvVnPiHmCfuWXpsxLzFfnFI2a63sbA==" saltValue="kExwNPdky/sZJhRA0CN1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和氣　啓介</cp:lastModifiedBy>
  <cp:lastPrinted>2025-03-24T11:17:40Z</cp:lastPrinted>
  <dcterms:created xsi:type="dcterms:W3CDTF">2025-02-19T04:36:33Z</dcterms:created>
  <dcterms:modified xsi:type="dcterms:W3CDTF">2025-04-02T02:12:17Z</dcterms:modified>
  <cp:category/>
</cp:coreProperties>
</file>